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survey!$P$2:$P$57</definedName>
    <definedName name="name">survey!$B$2:$B$57</definedName>
    <definedName name="hint">survey!$G$2:$G$57</definedName>
    <definedName name="calculation">survey!$M$2:$M$57</definedName>
    <definedName name="constraint">survey!$K$2:$K$57</definedName>
    <definedName name="repeat_count">survey!$Q$2:$Q$57</definedName>
    <definedName name="relevant">survey!$N$2:$N$57</definedName>
    <definedName name="label">survey!$C$2:$C$57</definedName>
    <definedName hidden="1" localSheetId="0" name="_xlnm._FilterDatabase">survey!$A$1:$U$437</definedName>
    <definedName hidden="1" localSheetId="1" name="_xlnm._FilterDatabase">choices!$A$1:$G$270</definedName>
    <definedName hidden="1" localSheetId="2" name="_xlnm._FilterDatabase">external_choices!$A$1:$D$109</definedName>
    <definedName hidden="1" localSheetId="0" name="Z_910BA7C3_6384_4070_BCDC_748ED1E47F36_.wvu.FilterData">survey!$A$1:$AC$66</definedName>
    <definedName hidden="1" localSheetId="0" name="Z_4996C6C9_9F00_4DBC_9745_32BEC1DC8748_.wvu.FilterData">survey!$A$1:$P$66</definedName>
  </definedNames>
  <calcPr/>
  <customWorkbookViews>
    <customWorkbookView activeSheetId="0" maximized="1" windowHeight="0" windowWidth="0" guid="{910BA7C3-6384-4070-BCDC-748ED1E47F36}" name="Filter 1"/>
    <customWorkbookView activeSheetId="0" maximized="1" windowHeight="0" windowWidth="0" guid="{4996C6C9-9F00-4DBC-9745-32BEC1DC8748}" name="Data elements to create on DHIS2"/>
  </customWorkbookViews>
  <extLst>
    <ext uri="GoogleSheetsCustomDataVersion2">
      <go:sheetsCustomData xmlns:go="http://customooxmlschemas.google.com/" r:id="rId8" roundtripDataChecksum="FuLlXhEkpVAvvJuLAccgWcCUvjEF7W2PxRLjXxWu1Lo="/>
    </ext>
  </extLst>
</workbook>
</file>

<file path=xl/sharedStrings.xml><?xml version="1.0" encoding="utf-8"?>
<sst xmlns="http://schemas.openxmlformats.org/spreadsheetml/2006/main" count="3056" uniqueCount="1180">
  <si>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</si>
  <si>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</si>
  <si>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</si>
  <si>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</si>
  <si>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</si>
  <si>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</si>
  <si>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</si>
  <si>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</si>
  <si>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</si>
  <si>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</si>
  <si>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</si>
  <si>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</si>
  <si>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</si>
  <si>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</si>
  <si>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</si>
  <si>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</si>
  <si>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</si>
  <si>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</si>
  <si>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</si>
  <si>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</si>
  <si>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</si>
  <si>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</si>
  <si>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</si>
  <si>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</si>
  <si>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</si>
  <si>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</si>
  <si>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</si>
  <si>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</si>
  <si>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</si>
  <si>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</si>
  <si>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</si>
  <si>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</si>
  <si>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</si>
  <si>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</si>
  <si>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</si>
  <si>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</si>
  <si>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</si>
  <si>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</si>
  <si>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</si>
  <si>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</si>
  <si>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</si>
  <si>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</si>
  <si>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</si>
  <si>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</si>
  <si>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Radiology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</si>
  <si>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</si>
  <si>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</si>
  <si>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</si>
  <si>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</si>
  <si>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</si>
  <si>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</si>
  <si>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</si>
  <si>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</si>
  <si>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</si>
  <si>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</si>
  <si>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</si>
  <si>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</si>
  <si>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</si>
  <si>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</si>
  <si>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</si>
  <si>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</si>
  <si>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</si>
  <si>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</si>
  <si>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</si>
  <si>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</si>
  <si>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</si>
  <si>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</si>
  <si>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</si>
  <si>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</si>
  <si>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</si>
  <si>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phone</t>
  </si>
  <si>
    <t>Hospital Telephone</t>
  </si>
  <si>
    <t>numbers</t>
  </si>
  <si>
    <t>email</t>
  </si>
  <si>
    <t>Hospital Email</t>
  </si>
  <si>
    <t>cmd_name</t>
  </si>
  <si>
    <t>Name of CMD/MD</t>
  </si>
  <si>
    <t>cmd_phone</t>
  </si>
  <si>
    <t>Telephone of CMD/MD</t>
  </si>
  <si>
    <t>email1</t>
  </si>
  <si>
    <t>Email of CMD/MD</t>
  </si>
  <si>
    <t>dept</t>
  </si>
  <si>
    <t>Department:</t>
  </si>
  <si>
    <t>unit_phone</t>
  </si>
  <si>
    <t>Department Telephone</t>
  </si>
  <si>
    <t>email2</t>
  </si>
  <si>
    <t>Email</t>
  </si>
  <si>
    <t>unit_head</t>
  </si>
  <si>
    <t>Head of Radiology Services</t>
  </si>
  <si>
    <t>headunit_phone</t>
  </si>
  <si>
    <t>Telephone (Head of Radiology Services)</t>
  </si>
  <si>
    <t>integer</t>
  </si>
  <si>
    <t>patients</t>
  </si>
  <si>
    <t>Number of patients</t>
  </si>
  <si>
    <t>patients_referred</t>
  </si>
  <si>
    <t>Number of referred cases</t>
  </si>
  <si>
    <t>comp_inv</t>
  </si>
  <si>
    <t>Number of completed investigations</t>
  </si>
  <si>
    <t>repeat_inv</t>
  </si>
  <si>
    <t>Number of repeat investigations</t>
  </si>
  <si>
    <t>end_group</t>
  </si>
  <si>
    <t>StaffingSummary</t>
  </si>
  <si>
    <t>**7.0 STAFFING SUMMARY**</t>
  </si>
  <si>
    <t>num_fte1</t>
  </si>
  <si>
    <t>Number of Full Time Equivalents (Consultants Radiologist)</t>
  </si>
  <si>
    <t>select_one yes_no_threepoint</t>
  </si>
  <si>
    <t>fac_adeq1</t>
  </si>
  <si>
    <t>Is it adequate for facility operations?</t>
  </si>
  <si>
    <t>if(${fac_adeq1}='yes',3,0)</t>
  </si>
  <si>
    <t>num_fte2</t>
  </si>
  <si>
    <t>Number of Full Time Equivalents (Senior Medical radiologists)</t>
  </si>
  <si>
    <t>fac_adeq2</t>
  </si>
  <si>
    <t>if(${fac_adeq2}='yes',3,0)</t>
  </si>
  <si>
    <t>num_fte3</t>
  </si>
  <si>
    <t>Number of Full Time Equivalents (Junior Medical Radiologists)</t>
  </si>
  <si>
    <t>select_one yes_no_twopoint</t>
  </si>
  <si>
    <t>fac_adeq3</t>
  </si>
  <si>
    <t>if(${fac_adeq3}='yes',2,0)</t>
  </si>
  <si>
    <t>num_fte4</t>
  </si>
  <si>
    <t>Number of Full Time Equivalents (Radiographers)</t>
  </si>
  <si>
    <t>fac_adeq4</t>
  </si>
  <si>
    <t>if(${fac_adeq4}='yes',2,0)</t>
  </si>
  <si>
    <t>num_fte5</t>
  </si>
  <si>
    <t>Number of Full Time Equivalents (Radiology Nurses)</t>
  </si>
  <si>
    <t>fac_adeq5</t>
  </si>
  <si>
    <t>if(${fac_adeq5}='yes',2,0)</t>
  </si>
  <si>
    <t>num_fte6</t>
  </si>
  <si>
    <t>Number of Full Time Equivalents (Medical Physicists)</t>
  </si>
  <si>
    <t>fac_adeq6</t>
  </si>
  <si>
    <t>if(${fac_adeq6}='yes',3,0)</t>
  </si>
  <si>
    <t>num_fte7</t>
  </si>
  <si>
    <t>Number of Full Time Equivalents (Dark Room Technician)</t>
  </si>
  <si>
    <t>select_one yes_no_onepoint</t>
  </si>
  <si>
    <t>fac_adeq7</t>
  </si>
  <si>
    <t>if(${fac_adeq7}='yes',1,0)</t>
  </si>
  <si>
    <t>num_fte8</t>
  </si>
  <si>
    <t>Number of Full Time Equivalents (Service /Biomedical Engineer)</t>
  </si>
  <si>
    <t>fac_adeq8</t>
  </si>
  <si>
    <t>if(${fac_adeq8}='yes',2,0)</t>
  </si>
  <si>
    <t>num_fte9</t>
  </si>
  <si>
    <t>Number of Full Time Equivalents (Admin/Medical Records staff)</t>
  </si>
  <si>
    <t>fac_adeq9</t>
  </si>
  <si>
    <t>if(${fac_adeq9}='yes',2,0)</t>
  </si>
  <si>
    <t>num_fte10</t>
  </si>
  <si>
    <t>Number of Full Time Equivalents (Cleaner)</t>
  </si>
  <si>
    <t>fac_adeq10</t>
  </si>
  <si>
    <t>if(${fac_adeq10}='yes',1,0)</t>
  </si>
  <si>
    <t>num_fte11</t>
  </si>
  <si>
    <t>Number of Full Time Equivalents (Porter)</t>
  </si>
  <si>
    <t>fac_adeq11</t>
  </si>
  <si>
    <t>if(${fac_adeq11}='yes',1,0)</t>
  </si>
  <si>
    <t>SubTotal1</t>
  </si>
  <si>
    <t>Staffing Subtotal</t>
  </si>
  <si>
    <t>if(${fac_adeq1}='yes',3,0) + if(${fac_adeq2}='yes',3,0) + if(${fac_adeq3}='yes',2,0) + if(${fac_adeq4}='yes',2,0) + if(${fac_adeq5}='yes',2,0) + if(${fac_adeq6}='yes',3,0) + if(${fac_adeq7}='yes',1,0) + if(${fac_adeq8}='yes',2,0) + if(${fac_adeq9}='yes',2,0) + if(${fac_adeq10}='yes',1,0) + if(${fac_adeq11}='yes',1,0)</t>
  </si>
  <si>
    <t>fac_safety</t>
  </si>
  <si>
    <t>**7.1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</si>
  <si>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</si>
  <si>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</si>
  <si>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yes_no_na3</t>
  </si>
  <si>
    <t>facsaf1</t>
  </si>
  <si>
    <t>Are plans and specifications for radiation protection assessed by only certified medical physicist or other qualified expert?</t>
  </si>
  <si>
    <t>if(${facsaf1}='yes',3,0)</t>
  </si>
  <si>
    <t>comment1</t>
  </si>
  <si>
    <t>Comments</t>
  </si>
  <si>
    <t>note1</t>
  </si>
  <si>
    <t>Standard: Plans and specifications for radiation protection should be assessed only by a certified medical physicist or other qualified expert.</t>
  </si>
  <si>
    <t>facsaf2</t>
  </si>
  <si>
    <t>Are radiation protection requirements incorporated into specifications and building plans of radiology department.?</t>
  </si>
  <si>
    <t>if(${facsaf2}='yes',3,0)</t>
  </si>
  <si>
    <t>comment2</t>
  </si>
  <si>
    <t>note2</t>
  </si>
  <si>
    <t>Standard: The department shall have adequate ventilation in all areas.</t>
  </si>
  <si>
    <t>facsaf3</t>
  </si>
  <si>
    <t>Is there a system in place that ensures ongoing compliance with Radiation Protection Act and Regulations.?</t>
  </si>
  <si>
    <t>if(${facsaf3}='yes',3,0)</t>
  </si>
  <si>
    <t>comment3</t>
  </si>
  <si>
    <t>note3</t>
  </si>
  <si>
    <t>**Standard:** There shall be a system in place that ensures ongoing compliance with Radiation Protection Act and Regulations.</t>
  </si>
  <si>
    <t>select_one yes_no_na2</t>
  </si>
  <si>
    <t>facsaf4</t>
  </si>
  <si>
    <t>Is there a documented guideline on how to deal with exposure to electromagnetic fields from Magnetic Resonance systems?</t>
  </si>
  <si>
    <t>if(${facsaf4}='yes',2,0)</t>
  </si>
  <si>
    <t>comment4</t>
  </si>
  <si>
    <t>note4</t>
  </si>
  <si>
    <t>Standard: There should be a developed guideline document on how to deal with exposure to electromagnetic fields from Magnetic Resonance systems.</t>
  </si>
  <si>
    <t>facsaf5</t>
  </si>
  <si>
    <t>Are there properly controlled temperatures, adequate and functional A/Cs installed in all the imaging rooms, staff offices and waiting rooms?</t>
  </si>
  <si>
    <t>if(${facsaf5}='yes',2,0)</t>
  </si>
  <si>
    <t>comment5</t>
  </si>
  <si>
    <t>note5</t>
  </si>
  <si>
    <t>**Standard:** The department should have a properly controlled temperature in all the imaging rooms staff offices and patient waiting areas – adequate and functional A/Cs installed</t>
  </si>
  <si>
    <t>select_one yes_no_na1</t>
  </si>
  <si>
    <t>facsaf6</t>
  </si>
  <si>
    <t>Is the radiology department waiting area adequately ventilated?</t>
  </si>
  <si>
    <t>if(${facsaf6}='yes',1,0)</t>
  </si>
  <si>
    <t>comment6</t>
  </si>
  <si>
    <t>note6</t>
  </si>
  <si>
    <t>Standard: The department sholuld have adequate ventilation in all areas.</t>
  </si>
  <si>
    <t>facsaf7</t>
  </si>
  <si>
    <t>Is there adequate privacy in all imaging rooms, interview rooms and particularly in reporting areas?</t>
  </si>
  <si>
    <t>if(${facsaf7}='yes',1,0)</t>
  </si>
  <si>
    <t>comment7</t>
  </si>
  <si>
    <t>facsaf8</t>
  </si>
  <si>
    <t>Is there controlled lighting provided in all examination rooms ?</t>
  </si>
  <si>
    <t>if(${facsaf8}='yes',1,0)</t>
  </si>
  <si>
    <t>comment8</t>
  </si>
  <si>
    <t>note7</t>
  </si>
  <si>
    <t>Standard: The department should provide controlled lighting required in all examination rooms for patient comfort. Note-Ceiling mounted shadowless lighting is required in CT and Angiography imaging rooms?</t>
  </si>
  <si>
    <t>facsaf9</t>
  </si>
  <si>
    <t>Is there adequate space to allow a safe and effective movement of equipment, staff and patients?</t>
  </si>
  <si>
    <t>if(${facsaf9}='yes',1,0)</t>
  </si>
  <si>
    <t>comment9</t>
  </si>
  <si>
    <t>facsaf10</t>
  </si>
  <si>
    <t>Are the doorways adequate to ensure that delivery and removal of equipment, patient trolley and bed are not impeded or prevented?</t>
  </si>
  <si>
    <t>if(${facsaf10}='yes',2,0)</t>
  </si>
  <si>
    <t>comment10</t>
  </si>
  <si>
    <t>note8</t>
  </si>
  <si>
    <t>**Standard:** There should be adequate space to provide a safe working environment and to allow the effective movement of equipment, staff and patients in the department?</t>
  </si>
  <si>
    <t>facsaf11</t>
  </si>
  <si>
    <t>Is there separate changing room available with lockers?</t>
  </si>
  <si>
    <t>if(${facsaf11}='yes',1,0)</t>
  </si>
  <si>
    <t>comment11</t>
  </si>
  <si>
    <t>facsaf12</t>
  </si>
  <si>
    <t>Is there a separate utility room available for the preparation of medium medicines etc?</t>
  </si>
  <si>
    <t>if(${facsaf12}='yes',1,0)</t>
  </si>
  <si>
    <t>comment12</t>
  </si>
  <si>
    <t>facsaf13</t>
  </si>
  <si>
    <t>Is there separate dark room available for film processing?</t>
  </si>
  <si>
    <t>if(${facsaf13}='yes',1,0)</t>
  </si>
  <si>
    <t>comment13</t>
  </si>
  <si>
    <t>note9</t>
  </si>
  <si>
    <t>Standard: There should be separate changing room, utility room and dark room for these functions respectively</t>
  </si>
  <si>
    <t>facsaf14</t>
  </si>
  <si>
    <t>Are defective equipment taken out of service, clearly labelled and not returned to service until it has been repaired?</t>
  </si>
  <si>
    <t>if(${facsaf14}='yes',2,0)</t>
  </si>
  <si>
    <t>comment14</t>
  </si>
  <si>
    <t>facsaf15</t>
  </si>
  <si>
    <t>Are defective equipment repaired and shown by calibration and/or checks to meet relevant acceptance criteria.?</t>
  </si>
  <si>
    <t>if(${facsaf15}='yes',3,0)</t>
  </si>
  <si>
    <t>comment15</t>
  </si>
  <si>
    <t>note10</t>
  </si>
  <si>
    <t>Standard: When an equipment is found to be defective it should be taken out of service, clearly labelled and not returned to service until it has been repaired and shown by calibration and/or checks to meet relevant acceptance criteria.</t>
  </si>
  <si>
    <t>facsaf16</t>
  </si>
  <si>
    <t>Are the departmental staff familiar with the hospital's fire safety procedures?</t>
  </si>
  <si>
    <t>if(${facsaf16}='yes',1,0)</t>
  </si>
  <si>
    <t>comment16</t>
  </si>
  <si>
    <t>facsaf17</t>
  </si>
  <si>
    <t>Do staff have update refresher training annually on fire safety procedures ?</t>
  </si>
  <si>
    <t>if(${facsaf17}='yes',1,0)</t>
  </si>
  <si>
    <t>comment17</t>
  </si>
  <si>
    <t>note11</t>
  </si>
  <si>
    <t>Standard: Departmental Staff Should Be Trained Annually To Be Familiar With The Hospital's Fire Safety Procedures.</t>
  </si>
  <si>
    <t>facsaf18</t>
  </si>
  <si>
    <t>Are electrical fittings checked for safety regularly and in compliance with National standards ?</t>
  </si>
  <si>
    <t>if(${facsaf18}='yes',1,0)</t>
  </si>
  <si>
    <t>comment18</t>
  </si>
  <si>
    <t>note12</t>
  </si>
  <si>
    <t>Standard: Electrical fittings should be checked for safety regularly in compliance with National standards</t>
  </si>
  <si>
    <t>SubTotal2</t>
  </si>
  <si>
    <t>Facility and Safety Subtotal</t>
  </si>
  <si>
    <t>if(${facsaf1}='yes',3,0) + if(${facsaf2}='yes',3,0) + if(${facsaf3}='yes',3,0) + if(${facsaf4}='yes',2,0) + if(${facsaf5}='yes',2,0) + if(${facsaf6}='yes',1,0) + if(${facsaf7}='yes',1,0) + if(${facsaf8}='yes',1,0) + if(${facsaf9}='yes',1,0) + if(${facsaf10}='yes',2,0) + if(${facsaf11}='yes',1,0) +if(${facsaf12}='yes',1,0) + if(${facsaf13}='yes',1,0) + if(${facsaf14}='yes',2,0) + if(${facsaf15}='yes',3,0) + if(${facsaf16}='yes',1,0) + if(${facsaf17}='yes',1,0) + if(${facsaf18}='yes',1,0)</t>
  </si>
  <si>
    <t>PatStaffSafety</t>
  </si>
  <si>
    <t>7.2 PATIENT AND STAFF SAFETY</t>
  </si>
  <si>
    <t>patsaf1</t>
  </si>
  <si>
    <t>Does the layout and design of the department considers human factor engineering? (ergonomics)</t>
  </si>
  <si>
    <t>if(${patsaf1}='yes',3,0)</t>
  </si>
  <si>
    <t>comment19</t>
  </si>
  <si>
    <t>note13</t>
  </si>
  <si>
    <t>Standard: There should be provision for a systematic ergonomic improvement process removes risk factors and allows for improved human performance and productivity.</t>
  </si>
  <si>
    <t>patsaf2</t>
  </si>
  <si>
    <t>Is there a documented procedure in place to determine whether or not a patient may be pregnant for all procedures involving any radiation to the abdomen or pelvis on women of childbearing age.?</t>
  </si>
  <si>
    <t>if(${patsaf2}='yes',3,0)</t>
  </si>
  <si>
    <t>comment20</t>
  </si>
  <si>
    <t>note14</t>
  </si>
  <si>
    <t>Standard: There should be a documented procedure in place to determine whether or not a patient may be pregnant for all procedures involving any radiation to the abdomen or pelvis on women of childbearing age.</t>
  </si>
  <si>
    <t>patsaf3</t>
  </si>
  <si>
    <t>Does the department applies the ALARA principle ('As Low As Reasonably Achievable') to each radiological procedure performed?</t>
  </si>
  <si>
    <t>if(${patsaf3}='yes',3,0)</t>
  </si>
  <si>
    <t>comment21</t>
  </si>
  <si>
    <t>patsaf4</t>
  </si>
  <si>
    <t>Do all radiographers and radiologists routinely wear an individual thermoluminescent radiation device?</t>
  </si>
  <si>
    <t>if(${patsaf4}='yes',3,0)</t>
  </si>
  <si>
    <t>comment22</t>
  </si>
  <si>
    <t>patsaf5</t>
  </si>
  <si>
    <t>Are the results of the thermoluminescent devices monitored and reviewed by the Head of Department or designated staff?</t>
  </si>
  <si>
    <t>if(${patsaf5}='yes',3,0)</t>
  </si>
  <si>
    <t>comment23</t>
  </si>
  <si>
    <t>note15</t>
  </si>
  <si>
    <t>Standard: All radiologist in the department should apply the ALARA principle ('As Low As Reasonably Achievable') and individually wear thermoluminescent radiation device and all procedures should be monitored and reviewed by designated expert.</t>
  </si>
  <si>
    <t>patsaf6</t>
  </si>
  <si>
    <t>Are safety posters clearly visible in the patient area alerting women who may be pregnant to notify the radiographer prior to examination?</t>
  </si>
  <si>
    <t>if(${patsaf6}='yes',1,0)</t>
  </si>
  <si>
    <t>comment24</t>
  </si>
  <si>
    <t>patsaf7</t>
  </si>
  <si>
    <t>Are radiation warning labels posted at the entrance of the procedure room?</t>
  </si>
  <si>
    <t>if(${patsaf7}='yes',1,0)</t>
  </si>
  <si>
    <t>comment25</t>
  </si>
  <si>
    <t>note16</t>
  </si>
  <si>
    <t>Standard: Radiation warning labels shall be posted at the entrance of the procedure room and clearly visible in the area to notify patient and radiographer prior to examination.</t>
  </si>
  <si>
    <t>patsaf8</t>
  </si>
  <si>
    <t>Are Doors/entrances into procedure rooms closed during the equipment operation?</t>
  </si>
  <si>
    <t>if(${patsaf8}='yes',1,0)</t>
  </si>
  <si>
    <t>comment26</t>
  </si>
  <si>
    <t>patsaf9</t>
  </si>
  <si>
    <t>Are gonadal shields used when appropriate.?</t>
  </si>
  <si>
    <t>if(${patsaf9}='yes',1,0)</t>
  </si>
  <si>
    <t>comment27</t>
  </si>
  <si>
    <t>note17</t>
  </si>
  <si>
    <t>Standard: Doors/entrances into procedure rooms should be closed during the equipment operation. and Gonadal shield used when appropriate</t>
  </si>
  <si>
    <t>patsaf10</t>
  </si>
  <si>
    <t>Is there an infant immobilizers available in the department where indicated?</t>
  </si>
  <si>
    <t>if(${patsaf10}='yes',2,0)</t>
  </si>
  <si>
    <t>comment28</t>
  </si>
  <si>
    <t>patsaf11</t>
  </si>
  <si>
    <t>Are all immobilizing devices regularly inspected for safety and cleanliness?</t>
  </si>
  <si>
    <t>if(${patsaf11}='yes',1,0)</t>
  </si>
  <si>
    <t>comment29</t>
  </si>
  <si>
    <t>patsaf12</t>
  </si>
  <si>
    <t>Is there easy access to a strong handheld magnet to test for the presence of grossly detectable ferromagnetic attractive forces around the rooms and on the staff?</t>
  </si>
  <si>
    <t>if(${patsaf12}='yes',3,0)</t>
  </si>
  <si>
    <t>comment30</t>
  </si>
  <si>
    <t>note18</t>
  </si>
  <si>
    <t>Standard: There should be easy access to a strong handheld magnet to test for the presence of grossly detectable ferromagnetic attractive forces around the rooms and on the staff</t>
  </si>
  <si>
    <t>patsaf13</t>
  </si>
  <si>
    <t>Is there a written procedure in place for the safe use of contrast media?</t>
  </si>
  <si>
    <t>if(${patsaf13}='yes',2,0)</t>
  </si>
  <si>
    <t>comment31</t>
  </si>
  <si>
    <t>patsaf14</t>
  </si>
  <si>
    <t>Is there a policy and procedures in place to deal with medical emergencies especially during the use of contrast medium? e.g. adverse reaction to the contrast medium?</t>
  </si>
  <si>
    <t>if(${patsaf14}='yes',3,0)</t>
  </si>
  <si>
    <t>comment32</t>
  </si>
  <si>
    <t>note19</t>
  </si>
  <si>
    <t>Standard: There should be a written procedure in place for the safe use of contrast media especially during medical emergencies</t>
  </si>
  <si>
    <t>patsaf15</t>
  </si>
  <si>
    <t>Are relevant staff aware and have easy access to documented procedure and are quite knowledgeable to implement the procedures in the document.</t>
  </si>
  <si>
    <t>if(${patsaf15}='yes',1,0)</t>
  </si>
  <si>
    <t>comment33</t>
  </si>
  <si>
    <t>patsaf16</t>
  </si>
  <si>
    <t>Are documented procedure updated regularly to the current version of relevant contrast guidelines?</t>
  </si>
  <si>
    <t>if(${patsaf16}='yes',1,0)</t>
  </si>
  <si>
    <t>comment34</t>
  </si>
  <si>
    <t>note20</t>
  </si>
  <si>
    <t>Standard: relevant staff members should have access to updated documented procedures and be knowledgeable to implement the procedures.</t>
  </si>
  <si>
    <t>patsaf17</t>
  </si>
  <si>
    <t>Is there crash cart/drug tray in the department at all times?</t>
  </si>
  <si>
    <t>if(${patsaf17}='yes',1,0)</t>
  </si>
  <si>
    <t>comment35</t>
  </si>
  <si>
    <t>patsaf18</t>
  </si>
  <si>
    <t>Are drugs in the crash tray checked regularly and updated by the designated staff member?</t>
  </si>
  <si>
    <t>if(${patsaf18}='yes',2,0)</t>
  </si>
  <si>
    <t>comment36</t>
  </si>
  <si>
    <t>patsaf19</t>
  </si>
  <si>
    <t>Is there a designated staff who is CPR certified and competent to use resuscitation equipment at all times?</t>
  </si>
  <si>
    <t>if(${patsaf19}='yes',3,0)</t>
  </si>
  <si>
    <t>comment37</t>
  </si>
  <si>
    <t>note21</t>
  </si>
  <si>
    <t>Standard: There should be a designated staff who is CPR certified, competent to use resuscitation equipment at all times and checks crash tray and update it regularly.</t>
  </si>
  <si>
    <t>patsaf20</t>
  </si>
  <si>
    <t>Are staff supported to have annual medical checkup for radio-active and magnetic safety?</t>
  </si>
  <si>
    <t>if(${patsaf20}='yes',2,0)</t>
  </si>
  <si>
    <t>comment38</t>
  </si>
  <si>
    <t>patsaf21</t>
  </si>
  <si>
    <t>Are drugs available for First Aid treatment of radiation ?</t>
  </si>
  <si>
    <t>if(${patsaf21}='yes',1,0)</t>
  </si>
  <si>
    <t>comment39</t>
  </si>
  <si>
    <t>note22</t>
  </si>
  <si>
    <t>Standard: All drugs should be arranged according to generic name with a log book for easy identification and drugs used for F2irst Aid treatment of radiation and must be on the top of the list.</t>
  </si>
  <si>
    <t>patsaf22</t>
  </si>
  <si>
    <t>Are all used medications in imaging procedures always labelled appropriately and stored according to the manufacturer's guidelines?</t>
  </si>
  <si>
    <t>if(${patsaf22}='yes',3,0)</t>
  </si>
  <si>
    <t>comment40</t>
  </si>
  <si>
    <t>note23</t>
  </si>
  <si>
    <t>Standard: All used medications in imaging procedures should always be labelled appropriately and stored according to the manufacturer's guidelines..</t>
  </si>
  <si>
    <t>SubTotal3</t>
  </si>
  <si>
    <t>Patient and Staff Safety Subtotal</t>
  </si>
  <si>
    <t>if(${patsaf1}='yes',3,0) + if(${patsaf2}='yes',3,0) + if(${patsaf3}='yes',3,0) + if(${patsaf4}='yes',3,0) + if(${patsaf5}='yes',3,0) + if(${patsaf6}='yes',1,0) + if(${patsaf7}='yes',1,0) + if(${patsaf8}='yes',1,0) + if(${patsaf9}='yes',1,0) + if(${patsaf10}='yes',2,0) + if(${patsaf11}='yes',1,0) + if(${patsaf12}='yes',3,0) + if(${patsaf13}='yes',2,0) + if(${patsaf14}='yes',3,0) + if(${patsaf15}='yes',1,0) + if(${patsaf16}='yes',1,0) + if(${patsaf17}='yes',1,0) + if(${patsaf18}='yes',2,0) + if(${patsaf19}='yes',3,0) + if(${patsaf20}='yes',2,0) + if(${patsaf21}='yes',1,0) + if(${patsaf22}='yes',3,0)</t>
  </si>
  <si>
    <t>OrgMgt</t>
  </si>
  <si>
    <t>**7.3 ORGANISATION AND MANAGEMENT**</t>
  </si>
  <si>
    <t>orgmgt1</t>
  </si>
  <si>
    <t>Does the department have in place a long and short - term strategic plan for quality improvement?</t>
  </si>
  <si>
    <t>if(${orgmgt1}='yes',3,0)</t>
  </si>
  <si>
    <t>comment41</t>
  </si>
  <si>
    <t>orgmgt2</t>
  </si>
  <si>
    <t>Does the department have a designated competent Head of Department heading the operations?</t>
  </si>
  <si>
    <t>if(${orgmgt2}='yes',3,0)</t>
  </si>
  <si>
    <t>comment42</t>
  </si>
  <si>
    <t>orgmgt3</t>
  </si>
  <si>
    <t>Does the hospital have a developed policy on radiology and safety?</t>
  </si>
  <si>
    <t>if(${orgmgt3}='yes',2,0)</t>
  </si>
  <si>
    <t>comment43</t>
  </si>
  <si>
    <t>orgmgt4</t>
  </si>
  <si>
    <t>Are there developed standard operating procedures and guidelines on the various radiology procedures and key operations of the department</t>
  </si>
  <si>
    <t>if(${orgmgt4}='yes',2,0)</t>
  </si>
  <si>
    <t>comment44</t>
  </si>
  <si>
    <t>note24</t>
  </si>
  <si>
    <t>Standard: The hospital management should develop policies for carrying out routine procedures and ensure that there are SOPs and guidelines for all major and minor support services.</t>
  </si>
  <si>
    <t>orgmgt5</t>
  </si>
  <si>
    <t>Does the radiology management team ensure that all these policy and procedure documents are accessible to all relevant staff?</t>
  </si>
  <si>
    <t>if(${orgmgt5}='yes',2,0)</t>
  </si>
  <si>
    <t>comment45</t>
  </si>
  <si>
    <t>orgmgt6</t>
  </si>
  <si>
    <t>Are staff trained on using and effectively following these checklists and procedures to ensure best practices at all times?</t>
  </si>
  <si>
    <t>if(${orgmgt6}='yes',1,0)</t>
  </si>
  <si>
    <t>comment46</t>
  </si>
  <si>
    <t>note25</t>
  </si>
  <si>
    <t>Standard: Management should organise regular in-house training for radiology staff on the policy and procedure documents to ensure best practices are adhered to at all times.</t>
  </si>
  <si>
    <t>orgmgt7</t>
  </si>
  <si>
    <t>Are these policy documents and SOPs reviewed and updated regularly?</t>
  </si>
  <si>
    <t>if(${orgmgt7}='yes',1,0)</t>
  </si>
  <si>
    <t>comment47</t>
  </si>
  <si>
    <t>note26</t>
  </si>
  <si>
    <t>Standard: Policy documents, guidelines, checklists and SOPs are to be reviewed and updated by the radiology management team regularly, (at least once a year).</t>
  </si>
  <si>
    <t>orgmgt8</t>
  </si>
  <si>
    <t>Are there regular in-house update training programme for the department?</t>
  </si>
  <si>
    <t>if(${orgmgt8}='yes',2,0)</t>
  </si>
  <si>
    <t>comment48</t>
  </si>
  <si>
    <t>orgmgt9</t>
  </si>
  <si>
    <t>Is there regular documented staff meetings?</t>
  </si>
  <si>
    <t>if(${orgmgt9}='yes',2,0)</t>
  </si>
  <si>
    <t>comment49</t>
  </si>
  <si>
    <t>orgmgt10</t>
  </si>
  <si>
    <t>Are daily work tasks and schedules clearly assigned and communicated to the relevant team on time?</t>
  </si>
  <si>
    <t>if(${orgmgt10}='yes',1,0)</t>
  </si>
  <si>
    <t>comment50</t>
  </si>
  <si>
    <t>orgmgt11</t>
  </si>
  <si>
    <t>Is there a system for competency and performance assessment for staff?</t>
  </si>
  <si>
    <t>if(${orgmgt11}='yes',2,0)</t>
  </si>
  <si>
    <t>comment51</t>
  </si>
  <si>
    <t>orgmgt12</t>
  </si>
  <si>
    <t>Is this assessment carried out on a regular periodic intervals? i.e. quarterly.</t>
  </si>
  <si>
    <t>if(${orgmgt12}='yes',2,0)</t>
  </si>
  <si>
    <t>comment52</t>
  </si>
  <si>
    <t>orgmgt13</t>
  </si>
  <si>
    <t>Are staff qualifications specified to their specific job descriptions?</t>
  </si>
  <si>
    <t>if(${orgmgt13}='yes',2,0)</t>
  </si>
  <si>
    <t>comment53</t>
  </si>
  <si>
    <t>orgmgt14</t>
  </si>
  <si>
    <t>Do all the radiology professional staff participate in relevant professional continuing education programme activities?</t>
  </si>
  <si>
    <t>if(${orgmgt14}='yes',2,0)</t>
  </si>
  <si>
    <t>comment54</t>
  </si>
  <si>
    <t>note27</t>
  </si>
  <si>
    <t>Standard: The hospital management must ensure and support radiology to participate in relevant programmes to enhance their level competencies and skills.</t>
  </si>
  <si>
    <t>SubTotal4</t>
  </si>
  <si>
    <t>Organisation and Management Subtotal</t>
  </si>
  <si>
    <t>if(${orgmgt1}='yes',3,0) + if(${orgmgt2}='yes',3,0) + if(${orgmgt3}='yes',2,0) + if(${orgmgt4}='yes',2,0) + if(${orgmgt5}='yes',2,0) + if(${orgmgt6}='yes',1,0) + if(${orgmgt7}='yes',1,0) + if(${orgmgt8}='yes',2,0) + if(${orgmgt9}='yes',2,0) + if(${orgmgt10}='yes',1,0) + if(${orgmgt11}='yes',2,0) + if(${orgmgt12}='yes',2,0) + if(${orgmgt13}='yes',2,0) + if(${orgmgt14}='yes',2,0)</t>
  </si>
  <si>
    <t>Equipment</t>
  </si>
  <si>
    <t>**7.4 EQUIPMENT**</t>
  </si>
  <si>
    <t>equip1</t>
  </si>
  <si>
    <t>Is the equipment installed and placed as specified in operators’ manual?</t>
  </si>
  <si>
    <t>if(${equip1}='yes',2,0)</t>
  </si>
  <si>
    <t>comment55</t>
  </si>
  <si>
    <t>note28</t>
  </si>
  <si>
    <t>Standard: The analytical an logistics technology has to be available on a level which fulfil the minimal requirement for quality diagnostic services</t>
  </si>
  <si>
    <t>equip_data</t>
  </si>
  <si>
    <t>field-list</t>
  </si>
  <si>
    <t>select_one yes_no_na</t>
  </si>
  <si>
    <t>equip2</t>
  </si>
  <si>
    <t>Is current equipment inventory data available on all equipment in the radiology department?</t>
  </si>
  <si>
    <t>select_one yes_no_na025</t>
  </si>
  <si>
    <t>equipdata1</t>
  </si>
  <si>
    <t>Name of equipment</t>
  </si>
  <si>
    <t>list-nolabel</t>
  </si>
  <si>
    <t>if(${equipdata1}='yes',0.25,0)</t>
  </si>
  <si>
    <t>equipdata2</t>
  </si>
  <si>
    <t>Manufacturer</t>
  </si>
  <si>
    <t>if(${equipdata2}='yes',0.25,0)</t>
  </si>
  <si>
    <t>equipdata3</t>
  </si>
  <si>
    <t>Serial Number</t>
  </si>
  <si>
    <t>if(${equipdata3}='yes',0.25,0)</t>
  </si>
  <si>
    <t>equipdata4</t>
  </si>
  <si>
    <t>Date of Purchase</t>
  </si>
  <si>
    <t>if(${equipdata4}='yes',0.25,0)</t>
  </si>
  <si>
    <t>comment56</t>
  </si>
  <si>
    <t>equip3</t>
  </si>
  <si>
    <t>Is equipment routinely serviced according to scheduled and documented in appropriate logs?</t>
  </si>
  <si>
    <t>if(${equip3}='yes',2,0)</t>
  </si>
  <si>
    <t>comment57</t>
  </si>
  <si>
    <t>equip_info</t>
  </si>
  <si>
    <t>equip4</t>
  </si>
  <si>
    <t>Is relevant equipment service information readily available in the department?</t>
  </si>
  <si>
    <t>select_one yes_no_na05</t>
  </si>
  <si>
    <t>equipinfo1</t>
  </si>
  <si>
    <t>Service contract information</t>
  </si>
  <si>
    <t>if(${equipinfo1}='yes',0.5,0)</t>
  </si>
  <si>
    <t>equipinfo2</t>
  </si>
  <si>
    <t>Contact detail for service provider</t>
  </si>
  <si>
    <t>if(${equipinfo2}='yes',0.5,0)</t>
  </si>
  <si>
    <t>equipinfo3</t>
  </si>
  <si>
    <t>Last date of service</t>
  </si>
  <si>
    <t>if(${equipinfo3}='yes',0.5,0)</t>
  </si>
  <si>
    <t>equipinfo4</t>
  </si>
  <si>
    <t>Next date of service</t>
  </si>
  <si>
    <t>if(${equipinfo4}='yes',0.5,0)</t>
  </si>
  <si>
    <t>comment58</t>
  </si>
  <si>
    <t>equip5</t>
  </si>
  <si>
    <t>Are the equipment maintenance needs routinely communicated to top management?</t>
  </si>
  <si>
    <t>if(${equip5}='yes',1,0)</t>
  </si>
  <si>
    <t>comment59</t>
  </si>
  <si>
    <t>equip6</t>
  </si>
  <si>
    <t>Is non-functioning equipment removed from imaging room?</t>
  </si>
  <si>
    <t>if(${equip6}='yes',1,0)</t>
  </si>
  <si>
    <t>comment60</t>
  </si>
  <si>
    <t>equip7</t>
  </si>
  <si>
    <t>Is routine calibration of equipment scheduled and verified?</t>
  </si>
  <si>
    <t>if(${equip7}='yes',3,0)</t>
  </si>
  <si>
    <t>comment61</t>
  </si>
  <si>
    <t>equip8</t>
  </si>
  <si>
    <t>Are there back-up procedures for equipment failure?</t>
  </si>
  <si>
    <t>if(${equip8}='yes',2,0)</t>
  </si>
  <si>
    <t>comment62</t>
  </si>
  <si>
    <t>note29</t>
  </si>
  <si>
    <t>Standard: Contingency plans must be in place in the event of equipment failure, for the completion of testing in the event of a testing disruption, planning may include the use of a back-up instrument, the use of different testing method, the referral of patients to another radiology laboratory.</t>
  </si>
  <si>
    <t>equip9</t>
  </si>
  <si>
    <t>Are the equipment manufacturers operator manuals readily available?</t>
  </si>
  <si>
    <t>if(${equip9}='yes',1,0)</t>
  </si>
  <si>
    <t>comment63</t>
  </si>
  <si>
    <t>SubTotal5</t>
  </si>
  <si>
    <t>Equipment Subtotal</t>
  </si>
  <si>
    <t>if(${equip1}='yes',2,0) + if(${equipdata1}='yes',0.25,0) + if(${equipdata2}='yes',0.25,0) + if(${equipdata3}='yes',0.25,0) + if(${equipdata4}='yes',0.25,0) + if(${equip3}='yes',2,0) + if(${equipinfo1}='yes',0.5,0) + if(${equipinfo2}='yes',0.5,0) + if(${equipinfo3}='yes',0.5,0) + if(${equipinfo4}='yes',0.5,0) + if(${equip5}='yes',1,0) + if(${equip6}='yes',1,0) + if(${equip7}='yes',3,0) + if(${equip8}='yes',2,0) + if(${equip9}='yes',1,0)</t>
  </si>
  <si>
    <t>PurInvMgt</t>
  </si>
  <si>
    <t>7.5 PURCHASE &amp; INVENTORY MANAGEMENT</t>
  </si>
  <si>
    <t>invmgt1</t>
  </si>
  <si>
    <t>Is an inventory management system in place?</t>
  </si>
  <si>
    <t>if(${invmgt1}='yes',3,0)</t>
  </si>
  <si>
    <t>comment64</t>
  </si>
  <si>
    <t>invmgt2</t>
  </si>
  <si>
    <t>Are supply &amp; reagent specifications periodically reviewed?</t>
  </si>
  <si>
    <t>if(${invmgt2}='yes',1,0)</t>
  </si>
  <si>
    <t>comment65</t>
  </si>
  <si>
    <t>invmgt3</t>
  </si>
  <si>
    <t>Are film storage area set up and monitored appropriately?</t>
  </si>
  <si>
    <t>if(${invmgt3}='yes',2,0)</t>
  </si>
  <si>
    <t>comment66</t>
  </si>
  <si>
    <t>invmgt4</t>
  </si>
  <si>
    <t>Is the storage area well organised and free of clutter?</t>
  </si>
  <si>
    <t>if(${invmgt4}='yes',2,0)</t>
  </si>
  <si>
    <t>comment67</t>
  </si>
  <si>
    <t>invmgt5</t>
  </si>
  <si>
    <t>Are hazardous chemicals stored appropriately?</t>
  </si>
  <si>
    <t>if(${invmgt5}='yes',2,0)</t>
  </si>
  <si>
    <t>comment68</t>
  </si>
  <si>
    <t>invmgt6</t>
  </si>
  <si>
    <t>Is storage area adequately ventilated?</t>
  </si>
  <si>
    <t>if(${invmgt6}='yes',2,0)</t>
  </si>
  <si>
    <t>comment69</t>
  </si>
  <si>
    <t>note30</t>
  </si>
  <si>
    <t>Standard: There should be an inventory system in place, periodically reviewed, ventilated and well monitored appropriately</t>
  </si>
  <si>
    <t>invmgt7</t>
  </si>
  <si>
    <t>Does the department have a functional procurement process?</t>
  </si>
  <si>
    <t>if(${invmgt7}='yes',2,0)</t>
  </si>
  <si>
    <t>comment70</t>
  </si>
  <si>
    <t>invmgt8</t>
  </si>
  <si>
    <t>Are procurement laws always followed?</t>
  </si>
  <si>
    <t>if(${invmgt8}='yes',1,0)</t>
  </si>
  <si>
    <t>comment71</t>
  </si>
  <si>
    <t>note31</t>
  </si>
  <si>
    <t>Standard: Procurement law and process must be put in place and the therapeutics board involved</t>
  </si>
  <si>
    <t>invmgt9</t>
  </si>
  <si>
    <t>Are emergency medications and consumables readily available for the radiology lab?</t>
  </si>
  <si>
    <t>if(${invmgt9}='yes',1,0)</t>
  </si>
  <si>
    <t>comment72</t>
  </si>
  <si>
    <t xml:space="preserve"> Comments</t>
  </si>
  <si>
    <t>note32</t>
  </si>
  <si>
    <t>Standard: Emergency medication should be always available in ready to use form and a document process for immediate restock .The radiology team should participate in hospital decisions about the content of code carts, emergency medication kits and trays, and the role of radiologist in medical emergencies.</t>
  </si>
  <si>
    <t>SubTotal6</t>
  </si>
  <si>
    <t>Purchase and Inventory Management Subtotal</t>
  </si>
  <si>
    <t>if(${invmgt1}='yes',3,0) + if(${invmgt2}='yes',1,0) + if(${invmgt3}='yes',2,0) + if(${invmgt4}='yes',2,0) + if(${invmgt5}='yes',2,0) + if(${invmgt6}='yes',2,0) + if(${invmgt7}='yes',2,0) + if(${invmgt8}='yes',1,0) + if(${invmgt9}='yes',1,0)</t>
  </si>
  <si>
    <t>DocRec</t>
  </si>
  <si>
    <t>7.6 DOCUMENT &amp; RECORDS</t>
  </si>
  <si>
    <t>docrec1</t>
  </si>
  <si>
    <t>Is there a system or procedure for document &amp; record control?</t>
  </si>
  <si>
    <t>if(${docrec1}='yes',2,0)</t>
  </si>
  <si>
    <t>comment73</t>
  </si>
  <si>
    <t>note33</t>
  </si>
  <si>
    <t>Standard: A document control system should be in place to ensure that records and all copies of policies/procedures are annually reviewed in line with national policy.</t>
  </si>
  <si>
    <t>docrec2</t>
  </si>
  <si>
    <t>Are documents and records properly maintained and easily accessible by the authorized radiology personnel?</t>
  </si>
  <si>
    <t>if(${docrec2}='yes',2,0)</t>
  </si>
  <si>
    <t>comment74</t>
  </si>
  <si>
    <t>note34</t>
  </si>
  <si>
    <t>Standard: Records, policies and procedures should be readily accessible, either on paper copy or electronic form, if documents and records are maintained in electronic form, they should be backed-up on CD, or other media, and only authorised personnel should have access to them</t>
  </si>
  <si>
    <t>sop_group</t>
  </si>
  <si>
    <t>docrec3</t>
  </si>
  <si>
    <t>Are the Standard Operating Procedures (SOPs) for the following current and available for radiology operations?</t>
  </si>
  <si>
    <t>select_one yes_no_na06</t>
  </si>
  <si>
    <t>sop1</t>
  </si>
  <si>
    <t>Radiation Safety</t>
  </si>
  <si>
    <t>if(${sop1}='yes',0.6,0)</t>
  </si>
  <si>
    <t>sop2</t>
  </si>
  <si>
    <t>Testing radioactive safety</t>
  </si>
  <si>
    <t>if(${sop2}='yes',0.6,0)</t>
  </si>
  <si>
    <t>sop3</t>
  </si>
  <si>
    <t>Magnetic safety</t>
  </si>
  <si>
    <t>if(${sop3}='yes',0.6,0)</t>
  </si>
  <si>
    <t>sop4</t>
  </si>
  <si>
    <t>Equipment maintenance</t>
  </si>
  <si>
    <t>if(${sop4}='yes',0.6,0)</t>
  </si>
  <si>
    <t>sop5</t>
  </si>
  <si>
    <t>Document and Record control</t>
  </si>
  <si>
    <t>if(${sop5}='yes',0.6,0)</t>
  </si>
  <si>
    <t>sop6</t>
  </si>
  <si>
    <t>Inventory and Procurement</t>
  </si>
  <si>
    <t>if(${sop6}='yes',0.6,0)</t>
  </si>
  <si>
    <t>sop7</t>
  </si>
  <si>
    <t>Quality Assurance</t>
  </si>
  <si>
    <t>if(${sop7}='yes',0.6,0)</t>
  </si>
  <si>
    <t>select_one yes_no_na08</t>
  </si>
  <si>
    <t>sop8</t>
  </si>
  <si>
    <t>Imaging medical emergencies</t>
  </si>
  <si>
    <t>if(${sop8}='yes',0.8,0)</t>
  </si>
  <si>
    <t>docrec4</t>
  </si>
  <si>
    <t>Are SOPs reviewed and updated at least once a year?</t>
  </si>
  <si>
    <t>if(${docrec4}='yes',3,0)</t>
  </si>
  <si>
    <t>comment75</t>
  </si>
  <si>
    <t>docrec5</t>
  </si>
  <si>
    <t>Are SOPs documented, approved and communicated to staff immediately?</t>
  </si>
  <si>
    <t>if(${docrec5}='yes',2,0)</t>
  </si>
  <si>
    <t>comment76</t>
  </si>
  <si>
    <t>note35</t>
  </si>
  <si>
    <t>Standard: Standard Operating Procedures (SOPs) should be established and up-to-date for all investigative procedures and processes.</t>
  </si>
  <si>
    <t>docrec6</t>
  </si>
  <si>
    <t>Is there a database back-up for patients digital images stored in a separate site?</t>
  </si>
  <si>
    <t>if(${docrec6}='yes',2,0)</t>
  </si>
  <si>
    <t>comment77</t>
  </si>
  <si>
    <t>docrec7</t>
  </si>
  <si>
    <t>Are result archived in accordance with national guidelines?</t>
  </si>
  <si>
    <t>if(${docrec7}='yes',1,0)</t>
  </si>
  <si>
    <t>comment78</t>
  </si>
  <si>
    <t>docrec8</t>
  </si>
  <si>
    <t>Are archived results retrievable in a timely fashion?</t>
  </si>
  <si>
    <t>if(${docrec8}='yes',1,0)</t>
  </si>
  <si>
    <t>comment79</t>
  </si>
  <si>
    <t>note36</t>
  </si>
  <si>
    <t>Standard: Archived patient results must be easily, readily, and completely retrievable within a time frame consistent with patient care needs</t>
  </si>
  <si>
    <t>docrec9</t>
  </si>
  <si>
    <t>Does the department retain records of any corrective action notices issued by radiation safety regulatory bodies and the corrective action taken?</t>
  </si>
  <si>
    <t>if(${docrec9}='yes',1,0)</t>
  </si>
  <si>
    <t>comment80</t>
  </si>
  <si>
    <t>docrec10</t>
  </si>
  <si>
    <t>Are archived results stored in a secure location accessible only to authorised personnel?</t>
  </si>
  <si>
    <t>if(${docrec10}='yes',1,0)</t>
  </si>
  <si>
    <t>comment81</t>
  </si>
  <si>
    <t>docrec11</t>
  </si>
  <si>
    <t>Are there documented procedures for preservation of essential data in the event of hardware/software failure, theft, or an unexpected destructive event(e.g, fire, flood)</t>
  </si>
  <si>
    <t>if(${docrec11}='yes',1,0)</t>
  </si>
  <si>
    <t>comment82</t>
  </si>
  <si>
    <t>note37</t>
  </si>
  <si>
    <t>Standard: The radiology laboratory should have a procedure to protect essential data in the event of equipment failure and/or an unexpected destructive event. these procedures could include flood and fire safe storage of data, periodic backing up and storing of information, and off-site storage of back-up date.</t>
  </si>
  <si>
    <t>SubTotal7</t>
  </si>
  <si>
    <t>Document and Records Subtotal</t>
  </si>
  <si>
    <t>if(${docrec1}='yes',2,0) + if(${docrec2}='yes',2,0) + if(${sop1}='yes',0.6,0) + if(${sop2}='yes',0.6,0) + if(${sop3}='yes',0.6,0) + if(${sop4}='yes',0.6,0) + if(${sop5}='yes',0.6,0) + if(${sop6}='yes',0.6,0) + if(${sop7}='yes',0.6,0) + if(${sop8}='yes',0.8,0) + if(${docrec4}='yes',3,0) + if(${docrec5}='yes',2,0) + if(${docrec6}='yes',2,0) + if(${docrec7}='yes',1,0) + if(${docrec8}='yes',1,0) + if(${docrec9}='yes',1,0) + if(${docrec10}='yes',1,0) + if(${docrec11}='yes',1,0)</t>
  </si>
  <si>
    <t>ProcessControl</t>
  </si>
  <si>
    <t>7.7 PROCESS CONTROL (Internal and External Quality Assessment)</t>
  </si>
  <si>
    <t>procon1</t>
  </si>
  <si>
    <t>Is internal quality control (IQC) performed documented, and reviewed periodically?</t>
  </si>
  <si>
    <t>if(${procon1}='yes',2,0)</t>
  </si>
  <si>
    <t>comment83</t>
  </si>
  <si>
    <t>procon2</t>
  </si>
  <si>
    <t>Are test results validated &amp; interpreted by appropriately authorized personnel?</t>
  </si>
  <si>
    <t>if(${procon2}='yes',2,0)</t>
  </si>
  <si>
    <t>comment84</t>
  </si>
  <si>
    <t>procon3</t>
  </si>
  <si>
    <t>Are test request cross-checked with test result thereby assuring completion of all test?</t>
  </si>
  <si>
    <t>if(${procon3}='yes',1,0)</t>
  </si>
  <si>
    <t>comment85</t>
  </si>
  <si>
    <t>procon4</t>
  </si>
  <si>
    <t>Is there a procedure for result reporting including the use of standardized abbreviations and standard report form?</t>
  </si>
  <si>
    <t>if(${procon4}='yes',1,0)</t>
  </si>
  <si>
    <t>comment86</t>
  </si>
  <si>
    <t>procon5</t>
  </si>
  <si>
    <t>Are QC results monitored for biases, shifts and trends?</t>
  </si>
  <si>
    <t>if(${procon5}='yes',1,0)</t>
  </si>
  <si>
    <t>comment87</t>
  </si>
  <si>
    <t>procon6</t>
  </si>
  <si>
    <t>Are corrective actions taken on results violations?</t>
  </si>
  <si>
    <t>if(${procon6}='yes',1,0)</t>
  </si>
  <si>
    <t>comment88</t>
  </si>
  <si>
    <t>procon7</t>
  </si>
  <si>
    <t>Have acceptable ranges been defined for all temperature dependent equipment with procedures that detail what to do when temperatures are out of range?</t>
  </si>
  <si>
    <t>if(${procon7}='yes',1,0)</t>
  </si>
  <si>
    <t>comment89</t>
  </si>
  <si>
    <t>note38</t>
  </si>
  <si>
    <t>Standard: Acceptable ranges should be defined for all temperature dependent equipment and procedure should be available with instruction as to what action(s) should be taken when temperatures are out of range.</t>
  </si>
  <si>
    <t>procon8</t>
  </si>
  <si>
    <t>Is there an established process and documented guideline that ensures the transfer of correct and accurate patient information between care giver e.g during nursing, clinical, medical and non-clinical hand overs?</t>
  </si>
  <si>
    <t>if(${procon8}='yes',2,0)</t>
  </si>
  <si>
    <t>comment90</t>
  </si>
  <si>
    <t>note39</t>
  </si>
  <si>
    <t>Standard: There must be established written and accessible policy guidelines to guard the correct and accurate hand over of patient’s care plan and update between care givers.</t>
  </si>
  <si>
    <t>procon9</t>
  </si>
  <si>
    <t>Is there a written policy guideline for receiving verbal and telephone orders?</t>
  </si>
  <si>
    <t>if(${procon9}='yes',2,0)</t>
  </si>
  <si>
    <t>comment91</t>
  </si>
  <si>
    <t>note40</t>
  </si>
  <si>
    <t>Standard: Policy must include writing down the orders and reading it back to confirm the correct information given.</t>
  </si>
  <si>
    <t>SubTotal8</t>
  </si>
  <si>
    <t>Process Control Subtotal</t>
  </si>
  <si>
    <t>if(${procon1}='yes',2,0) + if(${procon2}='yes',2,0) + if(${procon3}='yes',1,0) + if(${procon4}='yes',1,0) + if(${procon5}='yes',1,0) + if(${procon6}='yes',1,0) + if(${procon7}='yes',1,0) + if(${procon8}='yes',2,0) + if(${procon9}='yes',2,0)</t>
  </si>
  <si>
    <t>PatEngCom</t>
  </si>
  <si>
    <t>**7.8 PATIENTS' ENGAGEMENT AND COMMUNICATION**</t>
  </si>
  <si>
    <t>patcom1</t>
  </si>
  <si>
    <t>Is there a copy of the patient’s bill of rights in the radiology department?</t>
  </si>
  <si>
    <t>if(${patcom1}='yes',3,0)</t>
  </si>
  <si>
    <t>comment92</t>
  </si>
  <si>
    <t>patcom2</t>
  </si>
  <si>
    <t>Is the bill easily accessible to all clinical and non-clinical staff?</t>
  </si>
  <si>
    <t>if(${patcom2}='yes',2,0)</t>
  </si>
  <si>
    <t>comment93</t>
  </si>
  <si>
    <t>patcom3</t>
  </si>
  <si>
    <t>Are staff trained and educated on the patient’s bill of right and their expected responsiblities?</t>
  </si>
  <si>
    <t>if(${patcom3}='yes',3,0)</t>
  </si>
  <si>
    <t>comment94</t>
  </si>
  <si>
    <t>note41</t>
  </si>
  <si>
    <t>Standard: The management should ensure that all the radiology staff are aware and trained on the patients’ bill of right policy document.</t>
  </si>
  <si>
    <t>patcom4</t>
  </si>
  <si>
    <t>Does the radiology care team respect the patients’ rights, belief and values according to the hospital policy?</t>
  </si>
  <si>
    <t>if(${patcom4}='yes',3,0)</t>
  </si>
  <si>
    <t>comment95</t>
  </si>
  <si>
    <t>note42</t>
  </si>
  <si>
    <t>Standard: Patients’ rights, beliefs and values must be respected as far as this is reasonably practicable when receiving care..</t>
  </si>
  <si>
    <t>patcom5</t>
  </si>
  <si>
    <t>Do the team receive informed consent from patients at all time before performing an invasive procedure in accordance with the federal government and hospital policy?</t>
  </si>
  <si>
    <t>if(${patcom5}='yes',3,0)</t>
  </si>
  <si>
    <t>comment96</t>
  </si>
  <si>
    <t>patcom6</t>
  </si>
  <si>
    <t>Are patients/relatives educated on their care plan and intended procedures so they can make informed decision?</t>
  </si>
  <si>
    <t>if(${patcom6}='yes',2,0)</t>
  </si>
  <si>
    <t>comment97</t>
  </si>
  <si>
    <t>patcom7</t>
  </si>
  <si>
    <t>Are patients/relatives informed decision clearly documented in patient’s note?</t>
  </si>
  <si>
    <t>if(${patcom7}='yes',2,0)</t>
  </si>
  <si>
    <t>comment98</t>
  </si>
  <si>
    <t>note43</t>
  </si>
  <si>
    <t>Standard: Informed consent must be received from all patients and documented in accordance with the government law before care providers initiate any invasive procedure.</t>
  </si>
  <si>
    <t>patcom8</t>
  </si>
  <si>
    <t>Are patients/relatives communicated with in the language they mostly understand?</t>
  </si>
  <si>
    <t>if(${patcom8}='yes',2,0)</t>
  </si>
  <si>
    <t>comment99</t>
  </si>
  <si>
    <t>patcom9</t>
  </si>
  <si>
    <t>Are the staff supportive to the patients when carrying out their duties?</t>
  </si>
  <si>
    <t>if(${patcom9}='yes',1,0)</t>
  </si>
  <si>
    <t>comment100</t>
  </si>
  <si>
    <t>patcom10</t>
  </si>
  <si>
    <t>Is there a written and accessible protocol for identifying patients and matching patient with correct care??</t>
  </si>
  <si>
    <t>if(${patcom10}='yes',2,0)</t>
  </si>
  <si>
    <t>comment101</t>
  </si>
  <si>
    <t>note44</t>
  </si>
  <si>
    <t>Standard: There must be a written and adopted protocol for identifying patients before care.</t>
  </si>
  <si>
    <t>patcom11</t>
  </si>
  <si>
    <t>Does the department adopt at least 2 patients identifiers system in which the patient also participate in the identification process?</t>
  </si>
  <si>
    <t>if(${patcom11}='yes',2,0)</t>
  </si>
  <si>
    <t>comment102</t>
  </si>
  <si>
    <t>note45</t>
  </si>
  <si>
    <t>Standard: The hospital is expected to adopt at least 2 patients identifiers system to ensure matching correct patient with correct care and reduce the risk of error.</t>
  </si>
  <si>
    <t>patcom12</t>
  </si>
  <si>
    <t>Are test result legible, technically verified, and confirmed against patient identity?</t>
  </si>
  <si>
    <t>if(${patcom12}='yes',1,0)</t>
  </si>
  <si>
    <t>comment103</t>
  </si>
  <si>
    <t>patcom13</t>
  </si>
  <si>
    <t>Are testing personnel identified in a log book or electronic record in a timely fashion?</t>
  </si>
  <si>
    <t>if(${patcom13}='yes',1,0)</t>
  </si>
  <si>
    <t>comment104</t>
  </si>
  <si>
    <t>patcom14</t>
  </si>
  <si>
    <t>Is there a system for retrieving clerical errors?</t>
  </si>
  <si>
    <t>if(${patcom14}='yes',1,0)</t>
  </si>
  <si>
    <t>comment105</t>
  </si>
  <si>
    <t>SubTotal9</t>
  </si>
  <si>
    <t>Patients' Engagement and Communication Subtotal</t>
  </si>
  <si>
    <t>if(${patcom1}='yes',3,0) + if(${patcom2}='yes',2,0) + if(${patcom3}='yes',3,0) + if(${patcom4}='yes',3,0) + if(${patcom5}='yes',3,0) + if(${patcom6}='yes',2,0) + if(${patcom7}='yes',2,0) + if(${patcom8}='yes',2,0) + if(${patcom9}='yes',1,0) + if(${patcom10}='yes',2,0) + if(${patcom11}='yes',2,0) + if(${patcom12}='yes',1,0) + if(${patcom13}='yes',1,0) + if(${patcom14}='yes',1,0)</t>
  </si>
  <si>
    <t>InfControl</t>
  </si>
  <si>
    <t>**7.9 INFECTION CONTROL**</t>
  </si>
  <si>
    <t>infcon1</t>
  </si>
  <si>
    <t>Are the department cleaned daily with the appropriate cleaning reagents and disinfectant?</t>
  </si>
  <si>
    <t>if(${infcon1}='yes',2,0)</t>
  </si>
  <si>
    <t>comment106</t>
  </si>
  <si>
    <t>infcon2</t>
  </si>
  <si>
    <t>Are the cleaners trained on the correct procedures of cleaning the wards and the correct use of cleaning reagents and disinfectants?</t>
  </si>
  <si>
    <t>if(${infcon2}='yes',3,0)</t>
  </si>
  <si>
    <t>comment107</t>
  </si>
  <si>
    <t>note46</t>
  </si>
  <si>
    <t>Standard: Staff and cleaners are to be trained regularly on the proper way to clean radiology area and the correct use of the cleaning reagents</t>
  </si>
  <si>
    <t>infcon3</t>
  </si>
  <si>
    <t>Is there a separate refrigerator for radiology drug items?</t>
  </si>
  <si>
    <t>if(${infcon3}='yes',2,0)</t>
  </si>
  <si>
    <t>comment108</t>
  </si>
  <si>
    <t>note47</t>
  </si>
  <si>
    <t>Standard: Food items are not to be kept in the same refrigerator for medicines in the department.</t>
  </si>
  <si>
    <t>infcon4</t>
  </si>
  <si>
    <t>Is there policies and procedures for all infection control issues , including sterilization/disinfection and hand hygiene?</t>
  </si>
  <si>
    <t>if(${infcon4}='yes',3,0)</t>
  </si>
  <si>
    <t>comment109</t>
  </si>
  <si>
    <t>note48</t>
  </si>
  <si>
    <t>Standard: The department shall developed policies and procedures for all infection control issues, including sterilization/disinfection and hand hygiene.</t>
  </si>
  <si>
    <t>infcon5</t>
  </si>
  <si>
    <t>Are sharps used disposed off in correct sealable sharps bins?</t>
  </si>
  <si>
    <t>if(${infcon5}='yes',3,0)</t>
  </si>
  <si>
    <t>comment110</t>
  </si>
  <si>
    <t>note49</t>
  </si>
  <si>
    <t>Standard: All. used sharps are to be disposed off in appropriate sharps bin</t>
  </si>
  <si>
    <t>infcon6</t>
  </si>
  <si>
    <t>Are these sharps bins adequately available for use at all time?</t>
  </si>
  <si>
    <t>if(${infcon6}='yes',3,0)</t>
  </si>
  <si>
    <t>comment111</t>
  </si>
  <si>
    <t>infcon7</t>
  </si>
  <si>
    <t>Are solid aprons and personal protective equipment disposed off in leak proof bags?</t>
  </si>
  <si>
    <t>if(${infcon7}='yes',3,0)</t>
  </si>
  <si>
    <t>comment112</t>
  </si>
  <si>
    <t>infcon8</t>
  </si>
  <si>
    <t>Are the sluice rooms clean at all times?</t>
  </si>
  <si>
    <t>if(${infcon8}='yes',2,0)</t>
  </si>
  <si>
    <t>comment113</t>
  </si>
  <si>
    <t>note50</t>
  </si>
  <si>
    <t>**Standard:** The management should ensure that sluice rooms are kept clean and free of clutter regularly.</t>
  </si>
  <si>
    <t>infcon9</t>
  </si>
  <si>
    <t>Are toilets and bathrooms washed daily?</t>
  </si>
  <si>
    <t>if(${infcon9}='yes',2,0)</t>
  </si>
  <si>
    <t>comment114</t>
  </si>
  <si>
    <t>infcon10</t>
  </si>
  <si>
    <t>Are there accessible hand washing basins and soap for the staff?</t>
  </si>
  <si>
    <t>if(${infcon10}='yes',2,0)</t>
  </si>
  <si>
    <t>comment115</t>
  </si>
  <si>
    <t>infcon11</t>
  </si>
  <si>
    <t>Are there hand hygiene guidelines visibly posted around the work areas?</t>
  </si>
  <si>
    <t>if(${infcon11}='yes',2,0)</t>
  </si>
  <si>
    <t>comment116</t>
  </si>
  <si>
    <t>SubTotal10</t>
  </si>
  <si>
    <t>Infection Control Subtotal</t>
  </si>
  <si>
    <t>if(${infcon1}='yes',2,0) + if(${infcon2}='yes',3,0) + if(${infcon3}='yes',2,0) + if(${infcon4}='yes',3,0) + if(${infcon5}='yes',3,0) + if(${infcon6}='yes',3,0) + if(${infcon7}='yes',3,0) + if(${infcon8}='yes',2,0) + if(${infcon9}='yes',2,0) + if(${infcon10}='yes',2,0) + if(${infcon11}='yes',2,0)</t>
  </si>
  <si>
    <t>OccIncMgt</t>
  </si>
  <si>
    <t>**7.10 OCCURRENCE/INCIDENCE MANAGEMENT**</t>
  </si>
  <si>
    <t>occinc1</t>
  </si>
  <si>
    <t>Is there any incident record book in the radiology department</t>
  </si>
  <si>
    <t>if(${occinc1}='yes',3,0)</t>
  </si>
  <si>
    <t>comment117</t>
  </si>
  <si>
    <t>note51</t>
  </si>
  <si>
    <t>Standard: There must be an incidents record book in the radiology department according to hospital policy and a designated senior clinical staff to report and respond to incidents in a timely manner except when it becomes obviously necessary to do otherwise.</t>
  </si>
  <si>
    <t>occinc2</t>
  </si>
  <si>
    <t>Are the staff made aware and encouraged to fill in the incidents record book?</t>
  </si>
  <si>
    <t>if(${occinc2}='yes',3,0)</t>
  </si>
  <si>
    <t>comment118</t>
  </si>
  <si>
    <t>occinc3</t>
  </si>
  <si>
    <t>Are patient safety incidents during procedures identified, and reported on time?</t>
  </si>
  <si>
    <t>if(${occinc3}='yes',2,0)</t>
  </si>
  <si>
    <t>comment119</t>
  </si>
  <si>
    <t>occinc4</t>
  </si>
  <si>
    <t>Are these incidents managed and responded to according to the hospital incidence policy?</t>
  </si>
  <si>
    <t>if(${occinc4}='yes',2,0)</t>
  </si>
  <si>
    <t>comment120</t>
  </si>
  <si>
    <t>note52</t>
  </si>
  <si>
    <t>**Standard:** The radiology department should use collated adverse incident records to inform strategic actions that will prevent or reduce reoccurrence rate.</t>
  </si>
  <si>
    <t>occinc5</t>
  </si>
  <si>
    <t>Are the reported patient adverse events collated and analysed periodically?</t>
  </si>
  <si>
    <t>if(${occinc5}='yes',3,0)</t>
  </si>
  <si>
    <t>comment121</t>
  </si>
  <si>
    <t>occinc6</t>
  </si>
  <si>
    <t>Are the identified trends used to plan strategic actions to improve patient care services?</t>
  </si>
  <si>
    <t>if(${occinc6}='yes',2,0)</t>
  </si>
  <si>
    <t>comment122</t>
  </si>
  <si>
    <t>note53</t>
  </si>
  <si>
    <t>Standard: Radiology department are expected to practice a non-punitive and no-blame culture in reported incidents so as to encourage staff to report and respond to incidents in a timely manner.</t>
  </si>
  <si>
    <t>SubTotal11</t>
  </si>
  <si>
    <t>Occurence/Incidence Management Subtotal</t>
  </si>
  <si>
    <t>if(${occinc1}='yes',3,0) + if(${occinc2}='yes',3,0) + if(${occinc3}='yes',2,0) + if(${occinc4}='yes',2,0) + if(${occinc5}='yes',3,0) + if(${occinc6}='yes',2,0)</t>
  </si>
  <si>
    <t>WasteMgt</t>
  </si>
  <si>
    <t>**7.11 WASTE MANAGEMENT**</t>
  </si>
  <si>
    <t>wasmgt1</t>
  </si>
  <si>
    <t>Are all the clinical and non-clinical staff conversant with radiation waste management policy?</t>
  </si>
  <si>
    <t>if(${wasmgt1}='yes',3,0)</t>
  </si>
  <si>
    <t>comment123</t>
  </si>
  <si>
    <t>note54</t>
  </si>
  <si>
    <t>**Standard:** The radiology department must have a waste management policy and ensure that all relevant clinical and non-clinical staff are aware, trained and understand the policy.</t>
  </si>
  <si>
    <t>wasmgt2</t>
  </si>
  <si>
    <t>Are waste segregation performed as appropriate at the site of generation in the department?</t>
  </si>
  <si>
    <t>if(${wasmgt2}='yes',2,0)</t>
  </si>
  <si>
    <t>comment124</t>
  </si>
  <si>
    <t>note55</t>
  </si>
  <si>
    <t>**Standard:** Waste segregation done at its site of generation reduces the volume of cross-contamination during transportation to disposal site.</t>
  </si>
  <si>
    <t>wasmgt3</t>
  </si>
  <si>
    <t>Are medical wastes collected in covered leak-proof containers from the department always?</t>
  </si>
  <si>
    <t>if(${wasmgt3}='yes',3,0)</t>
  </si>
  <si>
    <t>comment125</t>
  </si>
  <si>
    <t>wasmgt4</t>
  </si>
  <si>
    <t>Are medical waste collected to the centralised disposal site daily?</t>
  </si>
  <si>
    <t>if(${wasmgt4}='yes',3,0)</t>
  </si>
  <si>
    <t>comment126</t>
  </si>
  <si>
    <t>note56</t>
  </si>
  <si>
    <t>**Standard:** Wastes generated from radiology procedures must be collected daily to the centralised waste collection area.</t>
  </si>
  <si>
    <t>SubTotal12</t>
  </si>
  <si>
    <t>Waste Management Subtotal</t>
  </si>
  <si>
    <t>if(${wasmgt1}='yes',3,0) + if(${wasmgt2}='yes',2,0) + if(${wasmgt3}='yes',3,0) + if(${wasmgt4}='yes',3,0)</t>
  </si>
  <si>
    <t>summary1</t>
  </si>
  <si>
    <t>Noted Challenges</t>
  </si>
  <si>
    <t>summary2</t>
  </si>
  <si>
    <t>Noted Recommendations</t>
  </si>
  <si>
    <t>Total</t>
  </si>
  <si>
    <t>Total Score</t>
  </si>
  <si>
    <t xml:space="preserve">${SubTotal1}  + ${SubTotal2} + ${SubTotal3} +${SubTotal4} +${SubTotal5} + ${SubTotal6} + ${SubTotal7} + ${SubTotal8}  + ${SubTotal9} +${SubTotal10}  + ${SubTotal11}  + ${SubTotal12} </t>
  </si>
  <si>
    <t>FormSummary</t>
  </si>
  <si>
    <t>**Summary**</t>
  </si>
  <si>
    <t>StaffingScore</t>
  </si>
  <si>
    <t>1. Staffing Summary = ${SubTotal1}/22</t>
  </si>
  <si>
    <t>w2</t>
  </si>
  <si>
    <t>FacSafScore</t>
  </si>
  <si>
    <t>2. Facility and Safety = ${SubTotal2}/30</t>
  </si>
  <si>
    <t>PatSafScore</t>
  </si>
  <si>
    <t>3. Patient and Staff Safety = ${SubTotal3}/44</t>
  </si>
  <si>
    <t>OrgManScore</t>
  </si>
  <si>
    <t>4. Organisation and Management = ${SubTotal4}/27</t>
  </si>
  <si>
    <t>EquipScore</t>
  </si>
  <si>
    <t>5. Equipment = ${SubTotal5}/15</t>
  </si>
  <si>
    <t>PurMgtScore</t>
  </si>
  <si>
    <t>6. Purchase and Inventory Management = ${SubTotal6}/16</t>
  </si>
  <si>
    <t>DocRecScore</t>
  </si>
  <si>
    <t>7. Document &amp; Records = ${SubTotal7}/21</t>
  </si>
  <si>
    <t>ProConScore</t>
  </si>
  <si>
    <t>8. Process Control = ${SubTotal8}/13</t>
  </si>
  <si>
    <t>PatEngScore</t>
  </si>
  <si>
    <t>9. Patients Engagement and Communication = ${SubTotal9}/28</t>
  </si>
  <si>
    <t>InfConScore</t>
  </si>
  <si>
    <t>10. Infection Control = ${SubTotal10}/27</t>
  </si>
  <si>
    <t>OccManScore</t>
  </si>
  <si>
    <t>11. Occurence/Incidence Management = ${SubTotal11}/15</t>
  </si>
  <si>
    <t>WastManScore</t>
  </si>
  <si>
    <t>12. Waste Management = ${SubTotal12}/11</t>
  </si>
  <si>
    <t>TotalScore</t>
  </si>
  <si>
    <t>**Total Score = ${Total} out of a maximum of 269 points**</t>
  </si>
  <si>
    <t>list_name</t>
  </si>
  <si>
    <t>Option UID</t>
  </si>
  <si>
    <t>generated_names_from_labels_we_can_use</t>
  </si>
  <si>
    <t>Scoring name</t>
  </si>
  <si>
    <t>yes_no_onepoint</t>
  </si>
  <si>
    <t>yes</t>
  </si>
  <si>
    <t>no</t>
  </si>
  <si>
    <t>insufficient_data</t>
  </si>
  <si>
    <t>Insufficient Data</t>
  </si>
  <si>
    <t>yes_no_twopoint</t>
  </si>
  <si>
    <t>yes_no_threepoint</t>
  </si>
  <si>
    <t>yes_no_na3</t>
  </si>
  <si>
    <t>n_a</t>
  </si>
  <si>
    <t>N/A</t>
  </si>
  <si>
    <t>yes_no_na2</t>
  </si>
  <si>
    <t>yes_no_na1</t>
  </si>
  <si>
    <t>yes_no_na025</t>
  </si>
  <si>
    <t>yes_no_na05</t>
  </si>
  <si>
    <t>yes_no_na06</t>
  </si>
  <si>
    <t>yes_no_na08</t>
  </si>
  <si>
    <t>yes_no_na</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</si>
  <si>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</si>
  <si>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</si>
  <si>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</si>
  <si>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</si>
  <si>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</si>
  <si>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</si>
  <si>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</si>
  <si>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</si>
  <si>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</si>
  <si>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</si>
  <si>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</si>
  <si>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</si>
  <si>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</si>
  <si>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</si>
  <si>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</si>
  <si>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</si>
  <si>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</si>
  <si>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</si>
  <si>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</si>
  <si>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</si>
  <si>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</si>
  <si>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</si>
  <si>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</si>
  <si>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</si>
  <si>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</si>
  <si>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</si>
  <si>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</si>
  <si>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</si>
  <si>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</si>
  <si>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</si>
  <si>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</si>
  <si>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</si>
  <si>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</si>
  <si>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</si>
  <si>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</si>
  <si>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</si>
  <si>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</si>
  <si>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</si>
  <si>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</si>
  <si>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</si>
  <si>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</si>
  <si>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</si>
  <si>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</si>
  <si>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</si>
  <si>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</si>
  <si>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</si>
  <si>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</si>
  <si>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</si>
  <si>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</si>
  <si>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</si>
  <si>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</si>
  <si>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</si>
  <si>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</si>
  <si>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</si>
  <si>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</si>
  <si>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</si>
  <si>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</si>
  <si>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</si>
  <si>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</si>
  <si>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</si>
  <si>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</si>
  <si>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</si>
  <si>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</si>
  <si>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</si>
  <si>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</si>
  <si>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</si>
  <si>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</si>
  <si>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</si>
  <si>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</si>
  <si>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</si>
  <si>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</si>
  <si>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</si>
  <si>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</si>
  <si>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</si>
  <si>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</si>
  <si>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</si>
  <si>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</si>
  <si>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</si>
  <si>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</si>
  <si>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</si>
  <si>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</si>
  <si>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</si>
  <si>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</si>
  <si>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</si>
  <si>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</si>
  <si>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</si>
  <si>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</si>
  <si>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</si>
  <si>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</si>
  <si>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</si>
  <si>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</si>
  <si>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</si>
  <si>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</si>
  <si>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</si>
  <si>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</si>
  <si>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</si>
  <si>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</si>
  <si>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</si>
  <si>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</si>
  <si>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</si>
  <si>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</si>
  <si>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</si>
  <si>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</si>
  <si>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</si>
  <si>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</si>
  <si>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</si>
  <si>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</si>
  <si>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</si>
  <si>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</si>
  <si>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</si>
  <si>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</si>
  <si>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</si>
  <si>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</si>
  <si>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</si>
  <si>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</si>
  <si>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</si>
  <si>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</si>
  <si>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</si>
  <si>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</si>
  <si>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</si>
  <si>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</si>
  <si>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</si>
  <si>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</si>
  <si>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</si>
  <si>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</si>
  <si>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</si>
  <si>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</si>
  <si>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</si>
  <si>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</si>
  <si>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</si>
  <si>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</si>
  <si>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</si>
  <si>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</si>
  <si>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</si>
  <si>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</si>
  <si>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</si>
  <si>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</si>
  <si>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</si>
  <si>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</si>
  <si>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</si>
  <si>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</si>
  <si>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</si>
  <si>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</si>
  <si>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</si>
  <si>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</si>
  <si>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</si>
  <si>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</si>
  <si>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</si>
  <si>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</si>
  <si>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</si>
  <si>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</si>
  <si>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</si>
  <si>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</si>
  <si>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</si>
  <si>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</si>
  <si>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</si>
  <si>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</si>
  <si>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</si>
  <si>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</si>
  <si>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</si>
  <si>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</si>
  <si>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</si>
  <si>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</si>
  <si>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</si>
  <si>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</si>
  <si>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</si>
  <si>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</si>
  <si>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</si>
  <si>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</si>
  <si>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</si>
  <si>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</si>
  <si>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</si>
  <si>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</si>
  <si>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</si>
  <si>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</si>
  <si>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</si>
  <si>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</si>
  <si>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</si>
  <si>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</si>
  <si>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</si>
  <si>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</si>
  <si>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</si>
  <si>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</si>
  <si>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</si>
  <si>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</si>
  <si>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</si>
  <si>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</si>
  <si>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</si>
  <si>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</si>
  <si>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</si>
  <si>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</si>
  <si>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</si>
  <si>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</si>
  <si>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</si>
  <si>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</si>
  <si>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</si>
  <si>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</si>
  <si>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</si>
  <si>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</si>
  <si>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</si>
  <si>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</si>
  <si>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</si>
  <si>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</si>
  <si>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</si>
  <si>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</si>
  <si>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</si>
  <si>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</si>
  <si>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</si>
  <si>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</si>
  <si>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</si>
  <si>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</si>
  <si>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</si>
  <si>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</si>
  <si>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</si>
  <si>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</si>
  <si>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</si>
  <si>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</si>
  <si>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</si>
  <si>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</si>
  <si>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</si>
  <si>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</si>
  <si>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</si>
  <si>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</si>
  <si>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</si>
  <si>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</si>
  <si>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</si>
  <si>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</si>
  <si>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Radiology Department</t>
  </si>
  <si>
    <t>pages</t>
  </si>
  <si>
    <t>English</t>
  </si>
  <si>
    <t>concat(${start000000},' ',${timestarted},'_','FTHI_Assessment_Checklist_HealthFacility','_',${facility}, '_', jr:choice-name(${state},'${state}'))</t>
  </si>
  <si>
    <t>esri="http://esri.com/xforms"
enk="http://enketo.org/xforms"</t>
  </si>
  <si>
    <t>FTHI_Checklist_Radiology_Dept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</si>
</sst>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20">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6FA8DC"/>
        <bgColor rgb="FF6FA8DC"/>
      </patternFill>
    </fill>
    <fill>
      <patternFill patternType="solid">
        <fgColor rgb="FFFF9900"/>
        <bgColor rgb="FFFF9900"/>
      </patternFill>
    </fill>
    <fill>
      <patternFill patternType="solid">
        <fgColor rgb="FFB4A7D6"/>
        <bgColor rgb="FFB4A7D6"/>
      </patternFill>
    </fill>
    <fill>
      <patternFill patternType="solid">
        <fgColor rgb="FF3C78D8"/>
        <bgColor rgb="FF3C78D8"/>
      </patternFill>
    </fill>
    <fill>
      <patternFill patternType="solid">
        <fgColor theme="9"/>
        <bgColor theme="9"/>
      </patternFill>
    </fill>
    <fill>
      <patternFill patternType="solid">
        <fgColor rgb="FF8E7CC3"/>
        <bgColor rgb="FF8E7CC3"/>
      </patternFill>
    </fill>
    <fill>
      <patternFill patternType="solid">
        <fgColor rgb="FF6AA84F"/>
        <bgColor rgb="FF6AA84F"/>
      </patternFill>
    </fill>
    <fill>
      <patternFill patternType="solid">
        <fgColor rgb="FF980000"/>
        <bgColor rgb="FF980000"/>
      </patternFill>
    </fill>
    <fill>
      <patternFill patternType="solid">
        <fgColor rgb="FFFF00FF"/>
        <bgColor rgb="FFFF00FF"/>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0" xfId="0" applyAlignment="1" applyFont="1">
      <alignment readingOrder="0" shrinkToFit="0" vertical="bottom" wrapText="1"/>
    </xf>
    <xf borderId="0" fillId="0" fontId="7" numFmtId="0" xfId="0" applyAlignment="1" applyFont="1">
      <alignment readingOrder="0" vertical="bottom"/>
    </xf>
    <xf borderId="0" fillId="0" fontId="1" numFmtId="0" xfId="0" applyAlignment="1" applyFont="1">
      <alignment readingOrder="0" shrinkToFit="0" vertical="bottom" wrapText="0"/>
    </xf>
    <xf borderId="0" fillId="0" fontId="1" numFmtId="0" xfId="0" applyAlignment="1" applyFont="1">
      <alignment horizontal="right" readingOrder="0" vertical="bottom"/>
    </xf>
    <xf borderId="0" fillId="2" fontId="1" numFmtId="0" xfId="0" applyAlignment="1" applyFont="1">
      <alignment readingOrder="0" vertical="bottom"/>
    </xf>
    <xf borderId="0" fillId="0" fontId="1" numFmtId="49" xfId="0" applyFont="1" applyNumberFormat="1"/>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6" numFmtId="0" xfId="0" applyAlignment="1" applyFont="1">
      <alignment horizontal="left" readingOrder="0"/>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readingOrder="0"/>
    </xf>
    <xf borderId="0" fillId="5" fontId="1" numFmtId="0" xfId="0" applyAlignment="1" applyFont="1">
      <alignment horizontal="left" readingOrder="0" shrinkToFit="0" wrapText="0"/>
    </xf>
    <xf borderId="0" fillId="6" fontId="1" numFmtId="0" xfId="0" applyFill="1" applyFont="1"/>
    <xf borderId="0" fillId="6" fontId="2" numFmtId="0" xfId="0" applyAlignment="1" applyFont="1">
      <alignment readingOrder="0"/>
    </xf>
    <xf borderId="0" fillId="5" fontId="8" numFmtId="0" xfId="0" applyFont="1"/>
    <xf borderId="0" fillId="7" fontId="1" numFmtId="0" xfId="0" applyAlignment="1" applyFill="1" applyFont="1">
      <alignment readingOrder="0"/>
    </xf>
    <xf borderId="0" fillId="7" fontId="2" numFmtId="0" xfId="0" applyAlignment="1" applyFont="1">
      <alignment readingOrder="0"/>
    </xf>
    <xf borderId="0" fillId="7" fontId="1" numFmtId="0" xfId="0" applyFont="1"/>
    <xf borderId="0" fillId="8" fontId="1" numFmtId="0" xfId="0" applyFill="1" applyFont="1"/>
    <xf borderId="0" fillId="8" fontId="2" numFmtId="0" xfId="0" applyAlignment="1" applyFont="1">
      <alignment readingOrder="0"/>
    </xf>
    <xf borderId="0" fillId="0" fontId="8" numFmtId="0" xfId="0" applyAlignment="1" applyFont="1">
      <alignment readingOrder="0"/>
    </xf>
    <xf borderId="0" fillId="9" fontId="1" numFmtId="0" xfId="0" applyAlignment="1" applyFill="1" applyFont="1">
      <alignment readingOrder="0"/>
    </xf>
    <xf borderId="0" fillId="9" fontId="2" numFmtId="0" xfId="0" applyAlignment="1" applyFont="1">
      <alignment readingOrder="0"/>
    </xf>
    <xf borderId="0" fillId="9" fontId="1" numFmtId="0" xfId="0" applyFont="1"/>
    <xf borderId="0" fillId="10" fontId="1" numFmtId="0" xfId="0" applyAlignment="1" applyFill="1" applyFont="1">
      <alignment readingOrder="0"/>
    </xf>
    <xf borderId="0" fillId="10" fontId="2" numFmtId="0" xfId="0" applyAlignment="1" applyFont="1">
      <alignment readingOrder="0"/>
    </xf>
    <xf borderId="0" fillId="10" fontId="1" numFmtId="0" xfId="0" applyFont="1"/>
    <xf borderId="0" fillId="11" fontId="1" numFmtId="0" xfId="0" applyAlignment="1" applyFill="1" applyFont="1">
      <alignment readingOrder="0"/>
    </xf>
    <xf borderId="0" fillId="11" fontId="2" numFmtId="0" xfId="0" applyAlignment="1" applyFont="1">
      <alignment readingOrder="0"/>
    </xf>
    <xf borderId="0" fillId="11" fontId="1" numFmtId="0" xfId="0" applyFont="1"/>
    <xf borderId="0" fillId="12" fontId="1" numFmtId="0" xfId="0" applyAlignment="1" applyFill="1" applyFont="1">
      <alignment readingOrder="0"/>
    </xf>
    <xf borderId="0" fillId="12" fontId="1" numFmtId="0" xfId="0" applyFont="1"/>
    <xf borderId="0" fillId="13" fontId="1" numFmtId="0" xfId="0" applyAlignment="1" applyFill="1" applyFont="1">
      <alignment readingOrder="0"/>
    </xf>
    <xf borderId="0" fillId="13" fontId="2" numFmtId="0" xfId="0" applyAlignment="1" applyFont="1">
      <alignment readingOrder="0"/>
    </xf>
    <xf borderId="0" fillId="13" fontId="1" numFmtId="0" xfId="0" applyFont="1"/>
    <xf borderId="0" fillId="14" fontId="1" numFmtId="0" xfId="0" applyFill="1" applyFont="1"/>
    <xf borderId="0" fillId="14" fontId="2" numFmtId="0" xfId="0" applyAlignment="1" applyFont="1">
      <alignment readingOrder="0"/>
    </xf>
    <xf borderId="0" fillId="15" fontId="1" numFmtId="0" xfId="0" applyFill="1" applyFont="1"/>
    <xf borderId="0" fillId="15" fontId="2" numFmtId="0" xfId="0" applyAlignment="1" applyFont="1">
      <alignment readingOrder="0"/>
    </xf>
    <xf borderId="0" fillId="16" fontId="1" numFmtId="0" xfId="0" applyFill="1" applyFont="1"/>
    <xf borderId="0" fillId="16" fontId="2" numFmtId="0" xfId="0" applyAlignment="1" applyFont="1">
      <alignment readingOrder="0"/>
    </xf>
    <xf borderId="0" fillId="17" fontId="1" numFmtId="0" xfId="0" applyFill="1" applyFont="1"/>
    <xf borderId="0" fillId="17" fontId="2" numFmtId="0" xfId="0" applyAlignment="1" applyFont="1">
      <alignment readingOrder="0"/>
    </xf>
    <xf borderId="0" fillId="18" fontId="1" numFmtId="0" xfId="0" applyFill="1" applyFont="1"/>
    <xf borderId="0" fillId="0" fontId="9" numFmtId="0" xfId="0" applyAlignment="1" applyFont="1">
      <alignment shrinkToFit="0" vertical="bottom" wrapText="0"/>
    </xf>
    <xf borderId="0" fillId="2" fontId="10" numFmtId="0" xfId="0" applyFont="1"/>
    <xf borderId="0" fillId="0" fontId="1" numFmtId="0" xfId="0" applyAlignment="1" applyFont="1">
      <alignment readingOrder="0" vertical="bottom"/>
    </xf>
    <xf borderId="0" fillId="2" fontId="11" numFmtId="0" xfId="0" applyAlignment="1" applyFont="1">
      <alignment horizontal="left"/>
    </xf>
    <xf borderId="1" fillId="2" fontId="1" numFmtId="0" xfId="0" applyAlignment="1" applyBorder="1" applyFont="1">
      <alignment horizontal="left"/>
    </xf>
    <xf borderId="0" fillId="19"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if(len(A2:A1281),ROW(F2:F1281),IFERROR(1/0))</f>
        <v>2</v>
      </c>
      <c r="G2" s="1"/>
      <c r="H2" s="1"/>
      <c r="I2" s="1"/>
      <c r="J2" s="1"/>
      <c r="K2" s="7"/>
      <c r="L2" s="3"/>
      <c r="M2" s="3"/>
      <c r="N2" s="1"/>
      <c r="O2" s="1"/>
      <c r="P2" s="1"/>
      <c r="Q2" s="1"/>
      <c r="R2" s="1"/>
      <c r="S2" s="4">
        <f t="array" ref="S2:S1061">IF(LEN(B2:B1281),LEN(B2:B1281),IFERROR(1/0))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IFERROR(__xludf.DUMMYFUNCTION("ArrayFormula(if(len(A2:A1281),IF(MID(A2:A1281,1,6) = ""select"",REGEXREPLACE(A2:A1281,""(select_one |select_multiple |select_one_external | or_other)"",IFERROR(1/0)),IFERROR(1/0)),IFERROR(1/0)))"),"")</f>
        <v/>
      </c>
      <c r="X2" s="8" t="str">
        <f t="array" ref="X2:X1061">IFERROR(IF(W2:W1281&lt;&gt;"", VLOOKUP(W2:W1281, choices!$A$2:$E1075, 5,FALSE),""),iferror(VLOOKUP(W2:W1281, external_choices!A2:E1061,6,FALSE),""))</f>
        <v/>
      </c>
      <c r="Y2" s="7" t="str">
        <f t="array" ref="Y2:Y1061">IF(LEN(W2:W1281),iferror(VLOOKUP(W2:W1281,choices!$A$7:$D1075,4,FALSE),"TEXT"),IFERROR(1/0))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IFERROR(__xludf.DUMMYFUNCTION("TEXTJOIN("","",TRUE,SORT(UNIQUE(TRANSPOSE(SPLIT(TEXTJOIN(""=&gt;"",TRUE,ArrayFormula(if(len(M2:M1281),if(regexmatch(M2:M1281,""\$\{\w+\}""),REGEXEXTRACT(M2:M1281 &amp; "" "",REGEXREPLACE(regexreplace(M2:M1281 &amp; "" "",""([()$+-/*])"",""\\Q$1\\E""),""\{[a-zA-Z0-9_"&amp;"]+}"",""(.*?)"")),iferror(1/0)),iferror(1/0)))),""=&gt;"",TRUE,TRUE))),1,TRUE))"),"{docrec1},{docrec10},{docrec11},{docrec2},{docrec4},{docrec5},{docrec6},{docrec7},{docrec8},{docrec9},{equip1},{equip3},{equip5},{equip6},{equip7},{equip8},{equip9},{equipdata1},{equipdata2},{equipdata3},{equipdata4},{equipinfo1},{equipinfo2},{equipinfo3}"&amp;",{equipinfo4},{fac_adeq1},{fac_adeq10},{fac_adeq11},{fac_adeq2},{fac_adeq3},{fac_adeq4},{fac_adeq5},{fac_adeq6},{fac_adeq7},{fac_adeq8},{fac_adeq9},{facility},{facsaf1},{facsaf10},{facsaf11},{facsaf12},{facsaf13},{facsaf14},{facsaf15},{facsaf16},{facsaf17"&amp;"},{facsaf18},{facsaf2},{facsaf3},{facsaf4},{facsaf5},{facsaf6},{facsaf7},{facsaf8},{facsaf9},{infcon1},{infcon10},{infcon11},{infcon2},{infcon3},{infcon4},{infcon5},{infcon6},{infcon7},{infcon8},{infcon9},{invmgt1},{invmgt2},{invmgt3},{invmgt4},{invmgt5},"&amp;"{invmgt6},{invmgt7},{invmgt8},{invmgt9},{occinc1},{occinc2},{occinc3},{occinc4},{occinc5},{occinc6},{orgmgt1},{orgmgt10},{orgmgt11},{orgmgt12},{orgmgt13},{orgmgt14},{orgmgt2},{orgmgt3},{orgmgt4},{orgmgt5},{orgmgt6},{orgmgt7},{orgmgt8},{orgmgt9},{patcom1},"&amp;"{patcom10},{patcom11},{patcom12},{patcom13},{patcom14},{patcom2},{patcom3},{patcom4},{patcom5},{patcom6},{patcom7},{patcom8},{patcom9},{patsaf1},{patsaf10},{patsaf11},{patsaf12},{patsaf13},{patsaf14},{patsaf15},{patsaf16},{patsaf17},{patsaf18},{patsaf19},"&amp;"{patsaf2},{patsaf20},{patsaf21},{patsaf22},{patsaf3},{patsaf4},{patsaf5},{patsaf6},{patsaf7},{patsaf8},{patsaf9},{procon1},{procon2},{procon3},{procon4},{procon5},{procon6},{procon7},{procon8},{procon9},{sop1},{sop2},{sop3},{sop4},{sop5},{sop6},{sop7},{so"&amp;"p8},{state},{SubTotal1},{SubTotal10},{SubTotal11},{SubTotal12},{SubTotal2},{SubTotal3},{SubTotal4},{SubTotal5},{SubTotal6},{SubTotal7},{SubTotal8},{SubTotal9},{wasmgt1},{wasmgt2},{wasmgt3},{wasmgt4}")</f>
        <v>{docrec1},{docrec10},{docrec11},{docrec2},{docrec4},{docrec5},{docrec6},{docrec7},{docrec8},{docrec9},{equip1},{equip3},{equip5},{equip6},{equip7},{equip8},{equip9},{equipdata1},{equipdata2},{equipdata3},{equipdata4},{equipinfo1},{equipinfo2},{equipinfo3},{equipinfo4},{fac_adeq1},{fac_adeq10},{fac_adeq11},{fac_adeq2},{fac_adeq3},{fac_adeq4},{fac_adeq5},{fac_adeq6},{fac_adeq7},{fac_adeq8},{fac_adeq9},{facility},{facsaf1},{facsaf10},{facsaf11},{facsaf12},{facsaf13},{facsaf14},{facsaf15},{facsaf16},{facsaf17},{facsaf18},{facsaf2},{facsaf3},{facsaf4},{facsaf5},{facsaf6},{facsaf7},{facsaf8},{facsaf9},{infcon1},{infcon10},{infcon11},{infcon2},{infcon3},{infcon4},{infcon5},{infcon6},{infcon7},{infcon8},{infcon9},{invmgt1},{invmgt2},{invmgt3},{invmgt4},{invmgt5},{invmgt6},{invmgt7},{invmgt8},{invmgt9},{occinc1},{occinc2},{occinc3},{occinc4},{occinc5},{occinc6},{orgmgt1},{orgmgt10},{orgmgt11},{orgmgt12},{orgmgt13},{orgmgt14},{orgmgt2},{orgmgt3},{orgmgt4},{orgmgt5},{orgmgt6},{orgmgt7},{orgmgt8},{orgmgt9},{patcom1},{patcom10},{patcom11},{patcom12},{patcom13},{patcom14},{patcom2},{patcom3},{patcom4},{patcom5},{patcom6},{patcom7},{patcom8},{patcom9},{patsaf1},{patsaf10},{patsaf11},{patsaf12},{patsaf13},{patsaf14},{patsaf15},{patsaf16},{patsaf17},{patsaf18},{patsaf19},{patsaf2},{patsaf20},{patsaf21},{patsaf22},{patsaf3},{patsaf4},{patsaf5},{patsaf6},{patsaf7},{patsaf8},{patsaf9},{procon1},{procon2},{procon3},{procon4},{procon5},{procon6},{procon7},{procon8},{procon9},{sop1},{sop2},{sop3},{sop4},{sop5},{sop6},{sop7},{sop8},{state},{SubTotal1},{SubTotal10},{SubTotal11},{SubTotal12},{SubTotal2},{SubTotal3},{SubTotal4},{SubTotal5},{SubTotal6},{SubTotal7},{SubTotal8},{SubTotal9},{wasmgt1},{wasmgt2},{wasmgt3},{wasmgt4}</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30" t="s">
        <v>48</v>
      </c>
      <c r="B15" s="31" t="s">
        <v>70</v>
      </c>
      <c r="C15" s="32" t="s">
        <v>71</v>
      </c>
      <c r="D15" s="19"/>
      <c r="E15" s="19"/>
      <c r="F15" s="19">
        <v>15.0</v>
      </c>
      <c r="G15" s="19"/>
      <c r="H15" s="33" t="s">
        <v>72</v>
      </c>
      <c r="I15" s="34" t="b">
        <v>1</v>
      </c>
      <c r="J15" s="22"/>
      <c r="K15" s="23"/>
      <c r="L15" s="24"/>
      <c r="M15" s="24"/>
      <c r="N15" s="19"/>
      <c r="O15" s="19"/>
      <c r="P15" s="19"/>
      <c r="Q15" s="19"/>
      <c r="R15" s="19"/>
      <c r="S15" s="25">
        <v>5.0</v>
      </c>
      <c r="T15" s="19" t="b">
        <f>IFERROR(__xludf.DUMMYFUNCTION("""COMPUTED_VALUE"""),FALSE)</f>
        <v>0</v>
      </c>
      <c r="U15" s="19"/>
      <c r="W15" s="19"/>
      <c r="X15" s="19" t="s">
        <v>32</v>
      </c>
      <c r="Y15" s="19"/>
      <c r="Z15" s="19"/>
      <c r="AA15" s="26"/>
      <c r="AB15" s="21"/>
      <c r="AC15" s="25"/>
      <c r="AI15" s="13"/>
      <c r="AJ15" s="13"/>
      <c r="AK15" s="13"/>
      <c r="AL15" s="13"/>
      <c r="AM15" s="13"/>
      <c r="AN15" s="13"/>
      <c r="AO15" s="13"/>
      <c r="AP15" s="13"/>
      <c r="AQ15" s="13"/>
      <c r="AR15" s="13"/>
      <c r="AS15" s="13"/>
      <c r="AT15" s="13"/>
      <c r="AU15" s="13"/>
      <c r="AV15" s="13"/>
      <c r="AW15" s="13"/>
      <c r="AX15" s="13"/>
      <c r="AY15" s="13"/>
      <c r="AZ15" s="13"/>
      <c r="BA15" s="13"/>
    </row>
    <row r="16" ht="15.75" customHeight="1">
      <c r="A16" s="30" t="s">
        <v>48</v>
      </c>
      <c r="B16" s="31" t="s">
        <v>73</v>
      </c>
      <c r="C16" s="32" t="s">
        <v>74</v>
      </c>
      <c r="D16" s="19"/>
      <c r="E16" s="19"/>
      <c r="F16" s="19">
        <v>16.0</v>
      </c>
      <c r="G16" s="19"/>
      <c r="H16" s="20"/>
      <c r="I16" s="34" t="b">
        <v>1</v>
      </c>
      <c r="J16" s="22"/>
      <c r="K16" s="23"/>
      <c r="L16" s="24"/>
      <c r="M16" s="24"/>
      <c r="N16" s="19"/>
      <c r="O16" s="19"/>
      <c r="P16" s="19"/>
      <c r="Q16" s="19"/>
      <c r="R16" s="19"/>
      <c r="S16" s="25">
        <v>5.0</v>
      </c>
      <c r="T16" s="19" t="b">
        <f>IFERROR(__xludf.DUMMYFUNCTION("""COMPUTED_VALUE"""),FALSE)</f>
        <v>0</v>
      </c>
      <c r="U16" s="19"/>
      <c r="W16" s="19"/>
      <c r="X16" s="19" t="s">
        <v>32</v>
      </c>
      <c r="Y16" s="19"/>
      <c r="Z16" s="19"/>
      <c r="AA16" s="26"/>
      <c r="AB16" s="21"/>
      <c r="AC16" s="25"/>
      <c r="AI16" s="13"/>
      <c r="AJ16" s="13"/>
      <c r="AK16" s="13"/>
      <c r="AL16" s="13"/>
      <c r="AM16" s="13"/>
      <c r="AN16" s="13"/>
      <c r="AO16" s="13"/>
      <c r="AP16" s="13"/>
      <c r="AQ16" s="13"/>
      <c r="AR16" s="13"/>
      <c r="AS16" s="13"/>
      <c r="AT16" s="13"/>
      <c r="AU16" s="13"/>
      <c r="AV16" s="13"/>
      <c r="AW16" s="13"/>
      <c r="AX16" s="13"/>
      <c r="AY16" s="13"/>
      <c r="AZ16" s="13"/>
      <c r="BA16" s="13"/>
    </row>
    <row r="17" ht="15.75" customHeight="1">
      <c r="A17" s="4" t="s">
        <v>48</v>
      </c>
      <c r="B17" s="4" t="s">
        <v>75</v>
      </c>
      <c r="C17" s="4" t="s">
        <v>76</v>
      </c>
      <c r="D17" s="4"/>
      <c r="E17" s="4"/>
      <c r="F17" s="4">
        <v>17.0</v>
      </c>
      <c r="H17" s="4"/>
      <c r="I17" s="21" t="b">
        <v>1</v>
      </c>
      <c r="J17" s="35"/>
      <c r="K17" s="4"/>
      <c r="L17" s="35"/>
      <c r="M17" s="35"/>
      <c r="S17" s="4">
        <v>8.0</v>
      </c>
      <c r="T17" s="4" t="b">
        <f>IFERROR(__xludf.DUMMYFUNCTION("""COMPUTED_VALUE"""),FALSE)</f>
        <v>0</v>
      </c>
      <c r="U17" s="4"/>
      <c r="W17" s="4"/>
      <c r="X17" s="4" t="s">
        <v>32</v>
      </c>
      <c r="Y17" s="4"/>
      <c r="AB17" s="4"/>
    </row>
    <row r="18" ht="15.75" customHeight="1">
      <c r="A18" s="4" t="s">
        <v>48</v>
      </c>
      <c r="B18" s="4" t="s">
        <v>77</v>
      </c>
      <c r="C18" s="4" t="s">
        <v>78</v>
      </c>
      <c r="D18" s="4"/>
      <c r="E18" s="4"/>
      <c r="F18" s="4">
        <v>18.0</v>
      </c>
      <c r="H18" s="4" t="s">
        <v>72</v>
      </c>
      <c r="I18" s="21" t="b">
        <v>1</v>
      </c>
      <c r="J18" s="35"/>
      <c r="K18" s="4"/>
      <c r="L18" s="35"/>
      <c r="M18" s="35"/>
      <c r="S18" s="4">
        <v>9.0</v>
      </c>
      <c r="T18" s="4" t="b">
        <f>IFERROR(__xludf.DUMMYFUNCTION("""COMPUTED_VALUE"""),FALSE)</f>
        <v>0</v>
      </c>
      <c r="U18" s="4"/>
      <c r="W18" s="4"/>
      <c r="X18" s="4" t="s">
        <v>32</v>
      </c>
      <c r="Y18" s="4"/>
      <c r="AB18" s="4"/>
    </row>
    <row r="19" ht="15.75" customHeight="1">
      <c r="A19" s="36" t="s">
        <v>48</v>
      </c>
      <c r="B19" s="4" t="s">
        <v>79</v>
      </c>
      <c r="C19" s="4" t="s">
        <v>80</v>
      </c>
      <c r="D19" s="4"/>
      <c r="E19" s="4"/>
      <c r="F19" s="4">
        <v>19.0</v>
      </c>
      <c r="H19" s="4"/>
      <c r="I19" s="21" t="b">
        <v>1</v>
      </c>
      <c r="N19" s="4"/>
      <c r="S19" s="4">
        <v>6.0</v>
      </c>
      <c r="T19" s="4" t="b">
        <f>IFERROR(__xludf.DUMMYFUNCTION("""COMPUTED_VALUE"""),FALSE)</f>
        <v>0</v>
      </c>
      <c r="U19" s="4" t="s">
        <v>25</v>
      </c>
      <c r="W19" s="4"/>
      <c r="X19" s="4" t="s">
        <v>32</v>
      </c>
      <c r="Y19" s="4"/>
      <c r="Z19" s="4" t="s">
        <v>64</v>
      </c>
      <c r="AA19" s="4" t="s">
        <v>64</v>
      </c>
      <c r="AB19" s="4" t="s">
        <v>27</v>
      </c>
    </row>
    <row r="20" ht="15.75" customHeight="1">
      <c r="A20" s="36" t="s">
        <v>48</v>
      </c>
      <c r="B20" s="36" t="s">
        <v>81</v>
      </c>
      <c r="C20" s="36" t="s">
        <v>82</v>
      </c>
      <c r="D20" s="4"/>
      <c r="E20" s="4"/>
      <c r="F20" s="4">
        <v>20.0</v>
      </c>
      <c r="H20" s="4"/>
      <c r="I20" s="34" t="b">
        <v>1</v>
      </c>
      <c r="N20" s="4"/>
      <c r="S20" s="4">
        <v>4.0</v>
      </c>
      <c r="T20" s="4" t="b">
        <f>IFERROR(__xludf.DUMMYFUNCTION("""COMPUTED_VALUE"""),FALSE)</f>
        <v>0</v>
      </c>
      <c r="U20" s="4"/>
      <c r="W20" s="4"/>
      <c r="X20" s="4" t="s">
        <v>32</v>
      </c>
      <c r="Y20" s="4"/>
      <c r="Z20" s="4"/>
      <c r="AA20" s="4"/>
      <c r="AB20" s="4"/>
    </row>
    <row r="21" ht="15.75" customHeight="1">
      <c r="A21" s="4" t="s">
        <v>48</v>
      </c>
      <c r="B21" s="4" t="s">
        <v>83</v>
      </c>
      <c r="C21" s="36" t="s">
        <v>84</v>
      </c>
      <c r="D21" s="4"/>
      <c r="E21" s="4"/>
      <c r="F21" s="4">
        <v>21.0</v>
      </c>
      <c r="H21" s="4" t="s">
        <v>72</v>
      </c>
      <c r="I21" s="21" t="b">
        <v>1</v>
      </c>
      <c r="J21" s="35"/>
      <c r="K21" s="4"/>
      <c r="L21" s="35"/>
      <c r="M21" s="35"/>
      <c r="S21" s="4">
        <v>10.0</v>
      </c>
      <c r="T21" s="4" t="b">
        <f>IFERROR(__xludf.DUMMYFUNCTION("""COMPUTED_VALUE"""),FALSE)</f>
        <v>0</v>
      </c>
      <c r="U21" s="4" t="s">
        <v>37</v>
      </c>
      <c r="W21" s="4"/>
      <c r="X21" s="4" t="s">
        <v>32</v>
      </c>
      <c r="Y21" s="4"/>
      <c r="AB21" s="4" t="s">
        <v>27</v>
      </c>
      <c r="AC21" s="4" t="b">
        <v>1</v>
      </c>
    </row>
    <row r="22" ht="15.75" customHeight="1">
      <c r="A22" s="36" t="s">
        <v>48</v>
      </c>
      <c r="B22" s="4" t="s">
        <v>85</v>
      </c>
      <c r="C22" s="4" t="s">
        <v>86</v>
      </c>
      <c r="D22" s="4"/>
      <c r="E22" s="4"/>
      <c r="F22" s="4">
        <v>22.0</v>
      </c>
      <c r="H22" s="4"/>
      <c r="I22" s="21" t="b">
        <v>1</v>
      </c>
      <c r="J22" s="35"/>
      <c r="K22" s="4"/>
      <c r="L22" s="35"/>
      <c r="M22" s="35"/>
      <c r="S22" s="4">
        <v>6.0</v>
      </c>
      <c r="T22" s="4" t="b">
        <f>IFERROR(__xludf.DUMMYFUNCTION("""COMPUTED_VALUE"""),FALSE)</f>
        <v>0</v>
      </c>
      <c r="U22" s="4"/>
      <c r="W22" s="4"/>
      <c r="X22" s="4" t="s">
        <v>32</v>
      </c>
      <c r="Y22" s="4"/>
      <c r="AB22" s="4"/>
    </row>
    <row r="23" ht="15.75" customHeight="1">
      <c r="A23" s="4" t="s">
        <v>48</v>
      </c>
      <c r="B23" s="4" t="s">
        <v>87</v>
      </c>
      <c r="C23" s="36" t="s">
        <v>88</v>
      </c>
      <c r="D23" s="4"/>
      <c r="E23" s="4"/>
      <c r="F23" s="4">
        <v>23.0</v>
      </c>
      <c r="G23" s="4"/>
      <c r="I23" s="21" t="b">
        <v>1</v>
      </c>
      <c r="N23" s="4"/>
      <c r="S23" s="4">
        <v>9.0</v>
      </c>
      <c r="T23" s="4" t="b">
        <f>IFERROR(__xludf.DUMMYFUNCTION("""COMPUTED_VALUE"""),FALSE)</f>
        <v>0</v>
      </c>
      <c r="W23" s="4"/>
      <c r="X23" s="4" t="s">
        <v>32</v>
      </c>
      <c r="Y23" s="4"/>
    </row>
    <row r="24" ht="15.75" customHeight="1">
      <c r="A24" s="37" t="s">
        <v>48</v>
      </c>
      <c r="B24" s="38" t="s">
        <v>89</v>
      </c>
      <c r="C24" s="39" t="s">
        <v>90</v>
      </c>
      <c r="D24" s="40"/>
      <c r="E24" s="40"/>
      <c r="F24" s="41">
        <v>24.0</v>
      </c>
      <c r="G24" s="40"/>
      <c r="H24" s="40" t="s">
        <v>72</v>
      </c>
      <c r="I24" s="21" t="b">
        <v>1</v>
      </c>
      <c r="J24" s="40"/>
      <c r="K24" s="40"/>
      <c r="L24" s="29"/>
      <c r="M24" s="29"/>
      <c r="N24" s="40"/>
      <c r="O24" s="40"/>
      <c r="P24" s="40"/>
      <c r="Q24" s="40"/>
      <c r="R24" s="40"/>
      <c r="S24" s="41">
        <v>14.0</v>
      </c>
      <c r="T24" s="41" t="b">
        <f>IFERROR(__xludf.DUMMYFUNCTION("""COMPUTED_VALUE"""),FALSE)</f>
        <v>0</v>
      </c>
      <c r="U24" s="41"/>
      <c r="V24" s="41"/>
      <c r="W24" s="41"/>
      <c r="X24" s="41" t="s">
        <v>32</v>
      </c>
      <c r="Y24" s="41"/>
      <c r="Z24" s="41"/>
      <c r="AA24" s="42"/>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row>
    <row r="25" ht="15.75" customHeight="1">
      <c r="A25" s="37" t="s">
        <v>91</v>
      </c>
      <c r="B25" s="38" t="s">
        <v>92</v>
      </c>
      <c r="C25" s="39" t="s">
        <v>93</v>
      </c>
      <c r="D25" s="40"/>
      <c r="E25" s="40"/>
      <c r="F25" s="41">
        <v>25.0</v>
      </c>
      <c r="G25" s="40"/>
      <c r="H25" s="40"/>
      <c r="I25" s="21" t="b">
        <v>1</v>
      </c>
      <c r="J25" s="40"/>
      <c r="K25" s="40"/>
      <c r="L25" s="29"/>
      <c r="M25" s="29"/>
      <c r="N25" s="40"/>
      <c r="O25" s="40"/>
      <c r="P25" s="40"/>
      <c r="Q25" s="40"/>
      <c r="R25" s="40"/>
      <c r="S25" s="41">
        <v>8.0</v>
      </c>
      <c r="T25" s="41" t="b">
        <f>IFERROR(__xludf.DUMMYFUNCTION("""COMPUTED_VALUE"""),FALSE)</f>
        <v>0</v>
      </c>
      <c r="U25" s="41"/>
      <c r="V25" s="41"/>
      <c r="W25" s="41"/>
      <c r="X25" s="41" t="s">
        <v>32</v>
      </c>
      <c r="Y25" s="41"/>
      <c r="Z25" s="41"/>
      <c r="AA25" s="42"/>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ht="15.75" customHeight="1">
      <c r="A26" s="37" t="s">
        <v>91</v>
      </c>
      <c r="B26" s="38" t="s">
        <v>94</v>
      </c>
      <c r="C26" s="39" t="s">
        <v>95</v>
      </c>
      <c r="D26" s="40"/>
      <c r="E26" s="40"/>
      <c r="F26" s="41">
        <v>26.0</v>
      </c>
      <c r="G26" s="40"/>
      <c r="H26" s="40"/>
      <c r="I26" s="21" t="b">
        <v>1</v>
      </c>
      <c r="J26" s="40"/>
      <c r="K26" s="40"/>
      <c r="L26" s="29"/>
      <c r="M26" s="29"/>
      <c r="N26" s="40"/>
      <c r="O26" s="40"/>
      <c r="P26" s="40"/>
      <c r="Q26" s="40"/>
      <c r="R26" s="40"/>
      <c r="S26" s="41">
        <v>17.0</v>
      </c>
      <c r="T26" s="41" t="b">
        <f>IFERROR(__xludf.DUMMYFUNCTION("""COMPUTED_VALUE"""),FALSE)</f>
        <v>0</v>
      </c>
      <c r="U26" s="41"/>
      <c r="V26" s="41"/>
      <c r="W26" s="41"/>
      <c r="X26" s="41" t="s">
        <v>32</v>
      </c>
      <c r="Y26" s="41"/>
      <c r="Z26" s="41"/>
      <c r="AA26" s="42"/>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ht="15.75" customHeight="1">
      <c r="A27" s="37" t="s">
        <v>91</v>
      </c>
      <c r="B27" s="43" t="s">
        <v>96</v>
      </c>
      <c r="C27" s="39" t="s">
        <v>97</v>
      </c>
      <c r="D27" s="40"/>
      <c r="E27" s="40"/>
      <c r="F27" s="41">
        <v>27.0</v>
      </c>
      <c r="G27" s="40"/>
      <c r="H27" s="40"/>
      <c r="I27" s="21" t="b">
        <v>1</v>
      </c>
      <c r="J27" s="40"/>
      <c r="K27" s="40"/>
      <c r="L27" s="29"/>
      <c r="M27" s="29"/>
      <c r="N27" s="40"/>
      <c r="O27" s="40"/>
      <c r="P27" s="40"/>
      <c r="Q27" s="40"/>
      <c r="R27" s="40"/>
      <c r="S27" s="41">
        <v>8.0</v>
      </c>
      <c r="T27" s="41" t="b">
        <f>IFERROR(__xludf.DUMMYFUNCTION("""COMPUTED_VALUE"""),FALSE)</f>
        <v>0</v>
      </c>
      <c r="U27" s="41"/>
      <c r="V27" s="41"/>
      <c r="W27" s="41"/>
      <c r="X27" s="41" t="s">
        <v>32</v>
      </c>
      <c r="Y27" s="41"/>
      <c r="Z27" s="41"/>
      <c r="AA27" s="42"/>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row>
    <row r="28" ht="15.75" customHeight="1">
      <c r="A28" s="37" t="s">
        <v>91</v>
      </c>
      <c r="B28" s="43" t="s">
        <v>98</v>
      </c>
      <c r="C28" s="39" t="s">
        <v>99</v>
      </c>
      <c r="D28" s="40"/>
      <c r="E28" s="40"/>
      <c r="F28" s="41">
        <v>28.0</v>
      </c>
      <c r="G28" s="40"/>
      <c r="H28" s="40"/>
      <c r="I28" s="21" t="b">
        <v>1</v>
      </c>
      <c r="J28" s="40"/>
      <c r="K28" s="40"/>
      <c r="L28" s="29"/>
      <c r="M28" s="29"/>
      <c r="N28" s="40"/>
      <c r="O28" s="40"/>
      <c r="P28" s="40"/>
      <c r="Q28" s="40"/>
      <c r="R28" s="40"/>
      <c r="S28" s="41">
        <v>10.0</v>
      </c>
      <c r="T28" s="41" t="b">
        <f>IFERROR(__xludf.DUMMYFUNCTION("""COMPUTED_VALUE"""),FALSE)</f>
        <v>0</v>
      </c>
      <c r="U28" s="41"/>
      <c r="V28" s="41"/>
      <c r="W28" s="41"/>
      <c r="X28" s="41" t="s">
        <v>32</v>
      </c>
      <c r="Y28" s="41"/>
      <c r="Z28" s="41"/>
      <c r="AA28" s="42"/>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row>
    <row r="29" ht="15.75" customHeight="1">
      <c r="A29" s="10" t="s">
        <v>100</v>
      </c>
      <c r="B29" s="11"/>
      <c r="C29" s="12"/>
      <c r="D29" s="10"/>
      <c r="E29" s="10"/>
      <c r="F29" s="13">
        <v>29.0</v>
      </c>
      <c r="G29" s="10"/>
      <c r="H29" s="10"/>
      <c r="I29" s="10"/>
      <c r="J29" s="10"/>
      <c r="K29" s="10"/>
      <c r="L29" s="14"/>
      <c r="M29" s="14"/>
      <c r="N29" s="10"/>
      <c r="O29" s="10"/>
      <c r="P29" s="10"/>
      <c r="Q29" s="10"/>
      <c r="R29" s="44"/>
      <c r="S29" s="13"/>
      <c r="T29" s="13"/>
      <c r="U29" s="13"/>
      <c r="V29" s="13"/>
      <c r="W29" s="13"/>
      <c r="X29" s="13" t="s">
        <v>32</v>
      </c>
      <c r="Y29" s="13"/>
      <c r="Z29" s="13"/>
      <c r="AA29" s="15"/>
      <c r="AB29" s="13"/>
      <c r="AC29" s="13"/>
    </row>
    <row r="30" ht="15.75" customHeight="1">
      <c r="A30" s="45" t="s">
        <v>39</v>
      </c>
      <c r="B30" s="46" t="s">
        <v>101</v>
      </c>
      <c r="C30" s="47" t="s">
        <v>102</v>
      </c>
      <c r="D30" s="45"/>
      <c r="E30" s="45"/>
      <c r="F30" s="48">
        <v>30.0</v>
      </c>
      <c r="G30" s="45"/>
      <c r="H30" s="45"/>
      <c r="I30" s="45"/>
      <c r="J30" s="45"/>
      <c r="K30" s="45"/>
      <c r="L30" s="49"/>
      <c r="M30" s="49"/>
      <c r="N30" s="45"/>
      <c r="O30" s="45"/>
      <c r="P30" s="45"/>
      <c r="Q30" s="45"/>
      <c r="R30" s="45"/>
      <c r="S30" s="48">
        <v>15.0</v>
      </c>
      <c r="T30" s="48" t="b">
        <f>IFERROR(__xludf.DUMMYFUNCTION("""COMPUTED_VALUE"""),FALSE)</f>
        <v>0</v>
      </c>
      <c r="U30" s="48"/>
      <c r="V30" s="48"/>
      <c r="W30" s="48"/>
      <c r="X30" s="48" t="s">
        <v>32</v>
      </c>
      <c r="Y30" s="48"/>
      <c r="Z30" s="48"/>
      <c r="AA30" s="50"/>
      <c r="AB30" s="48"/>
      <c r="AC30" s="48"/>
    </row>
    <row r="31" ht="15.75" customHeight="1">
      <c r="A31" s="4" t="s">
        <v>91</v>
      </c>
      <c r="B31" s="9" t="s">
        <v>103</v>
      </c>
      <c r="C31" s="51" t="s">
        <v>104</v>
      </c>
      <c r="D31" s="1"/>
      <c r="E31" s="1"/>
      <c r="F31" s="4">
        <v>31.0</v>
      </c>
      <c r="G31" s="1"/>
      <c r="H31" s="1"/>
      <c r="I31" s="1" t="b">
        <v>1</v>
      </c>
      <c r="J31" s="1"/>
      <c r="K31" s="1"/>
      <c r="L31" s="3"/>
      <c r="M31" s="3"/>
      <c r="N31" s="1"/>
      <c r="O31" s="1"/>
      <c r="P31" s="1"/>
      <c r="Q31" s="1"/>
      <c r="R31" s="1"/>
      <c r="S31" s="4">
        <v>8.0</v>
      </c>
      <c r="T31" s="4" t="b">
        <f>IFERROR(__xludf.DUMMYFUNCTION("""COMPUTED_VALUE"""),FALSE)</f>
        <v>0</v>
      </c>
      <c r="W31" s="4"/>
      <c r="X31" s="4" t="s">
        <v>32</v>
      </c>
      <c r="Y31" s="4"/>
      <c r="AA31" s="5"/>
    </row>
    <row r="32" ht="15.75" customHeight="1">
      <c r="A32" s="1" t="s">
        <v>105</v>
      </c>
      <c r="B32" s="9" t="s">
        <v>106</v>
      </c>
      <c r="C32" s="1" t="s">
        <v>107</v>
      </c>
      <c r="D32" s="1"/>
      <c r="E32" s="1"/>
      <c r="F32" s="4">
        <v>32.0</v>
      </c>
      <c r="G32" s="1"/>
      <c r="H32" s="1"/>
      <c r="I32" s="1" t="b">
        <v>1</v>
      </c>
      <c r="J32" s="1"/>
      <c r="K32" s="1"/>
      <c r="L32" s="3" t="s">
        <v>108</v>
      </c>
      <c r="M32" s="3"/>
      <c r="N32" s="1"/>
      <c r="O32" s="1"/>
      <c r="P32" s="1"/>
      <c r="Q32" s="1"/>
      <c r="R32" s="1"/>
      <c r="S32" s="4">
        <v>9.0</v>
      </c>
      <c r="T32" s="4" t="b">
        <f>IFERROR(__xludf.DUMMYFUNCTION("""COMPUTED_VALUE"""),FALSE)</f>
        <v>0</v>
      </c>
      <c r="W32" s="4" t="str">
        <f>IFERROR(__xludf.DUMMYFUNCTION("""COMPUTED_VALUE"""),"yes_no_threepoint")</f>
        <v>yes_no_threepoint</v>
      </c>
      <c r="X32" s="4"/>
      <c r="Y32" s="4"/>
      <c r="AA32" s="5"/>
    </row>
    <row r="33" ht="15.75" customHeight="1">
      <c r="A33" s="4" t="s">
        <v>91</v>
      </c>
      <c r="B33" s="4" t="s">
        <v>109</v>
      </c>
      <c r="C33" s="51" t="s">
        <v>110</v>
      </c>
      <c r="D33" s="1"/>
      <c r="E33" s="1"/>
      <c r="F33" s="4">
        <v>33.0</v>
      </c>
      <c r="G33" s="1"/>
      <c r="H33" s="1"/>
      <c r="I33" s="1" t="b">
        <v>1</v>
      </c>
      <c r="J33" s="1"/>
      <c r="K33" s="1"/>
      <c r="L33" s="3"/>
      <c r="M33" s="3"/>
      <c r="N33" s="1"/>
      <c r="O33" s="1"/>
      <c r="P33" s="1"/>
      <c r="Q33" s="1"/>
      <c r="R33" s="1"/>
      <c r="S33" s="4">
        <v>8.0</v>
      </c>
      <c r="T33" s="4" t="b">
        <f>IFERROR(__xludf.DUMMYFUNCTION("""COMPUTED_VALUE"""),FALSE)</f>
        <v>0</v>
      </c>
      <c r="W33" s="4"/>
      <c r="X33" s="4" t="s">
        <v>32</v>
      </c>
      <c r="Y33" s="4"/>
      <c r="AA33" s="5"/>
    </row>
    <row r="34" ht="15.75" customHeight="1">
      <c r="A34" s="1" t="s">
        <v>105</v>
      </c>
      <c r="B34" s="4" t="s">
        <v>111</v>
      </c>
      <c r="C34" s="1" t="s">
        <v>107</v>
      </c>
      <c r="D34" s="1"/>
      <c r="E34" s="1"/>
      <c r="F34" s="4">
        <v>34.0</v>
      </c>
      <c r="G34" s="1"/>
      <c r="H34" s="1"/>
      <c r="I34" s="1" t="b">
        <v>1</v>
      </c>
      <c r="J34" s="1"/>
      <c r="K34" s="1"/>
      <c r="L34" s="3" t="s">
        <v>112</v>
      </c>
      <c r="M34" s="3"/>
      <c r="N34" s="1"/>
      <c r="O34" s="1"/>
      <c r="P34" s="1"/>
      <c r="Q34" s="1"/>
      <c r="R34" s="1"/>
      <c r="S34" s="4">
        <v>9.0</v>
      </c>
      <c r="T34" s="4" t="b">
        <f>IFERROR(__xludf.DUMMYFUNCTION("""COMPUTED_VALUE"""),FALSE)</f>
        <v>0</v>
      </c>
      <c r="W34" s="4" t="str">
        <f>IFERROR(__xludf.DUMMYFUNCTION("""COMPUTED_VALUE"""),"yes_no_threepoint")</f>
        <v>yes_no_threepoint</v>
      </c>
      <c r="X34" s="4"/>
      <c r="Y34" s="4"/>
      <c r="AA34" s="5"/>
    </row>
    <row r="35" ht="15.75" customHeight="1">
      <c r="A35" s="4" t="s">
        <v>91</v>
      </c>
      <c r="B35" s="4" t="s">
        <v>113</v>
      </c>
      <c r="C35" s="51" t="s">
        <v>114</v>
      </c>
      <c r="D35" s="1"/>
      <c r="E35" s="1"/>
      <c r="F35" s="4">
        <v>35.0</v>
      </c>
      <c r="G35" s="1"/>
      <c r="H35" s="1"/>
      <c r="I35" s="1" t="b">
        <v>1</v>
      </c>
      <c r="J35" s="1"/>
      <c r="K35" s="1"/>
      <c r="L35" s="3"/>
      <c r="M35" s="3"/>
      <c r="N35" s="1"/>
      <c r="O35" s="1"/>
      <c r="P35" s="1"/>
      <c r="Q35" s="1"/>
      <c r="R35" s="1"/>
      <c r="S35" s="4">
        <v>8.0</v>
      </c>
      <c r="T35" s="4" t="b">
        <f>IFERROR(__xludf.DUMMYFUNCTION("""COMPUTED_VALUE"""),FALSE)</f>
        <v>0</v>
      </c>
      <c r="W35" s="4"/>
      <c r="X35" s="4" t="s">
        <v>32</v>
      </c>
      <c r="Y35" s="4"/>
      <c r="AA35" s="5"/>
    </row>
    <row r="36" ht="15.75" customHeight="1">
      <c r="A36" s="1" t="s">
        <v>115</v>
      </c>
      <c r="B36" s="4" t="s">
        <v>116</v>
      </c>
      <c r="C36" s="1" t="s">
        <v>107</v>
      </c>
      <c r="D36" s="1"/>
      <c r="E36" s="1"/>
      <c r="F36" s="4">
        <v>36.0</v>
      </c>
      <c r="G36" s="1"/>
      <c r="H36" s="1"/>
      <c r="I36" s="1" t="b">
        <v>1</v>
      </c>
      <c r="J36" s="1"/>
      <c r="K36" s="1"/>
      <c r="L36" s="3" t="s">
        <v>117</v>
      </c>
      <c r="M36" s="3"/>
      <c r="N36" s="1"/>
      <c r="O36" s="1"/>
      <c r="P36" s="1"/>
      <c r="Q36" s="1"/>
      <c r="R36" s="1"/>
      <c r="S36" s="4">
        <v>9.0</v>
      </c>
      <c r="T36" s="4" t="b">
        <f>IFERROR(__xludf.DUMMYFUNCTION("""COMPUTED_VALUE"""),FALSE)</f>
        <v>0</v>
      </c>
      <c r="W36" s="4" t="str">
        <f>IFERROR(__xludf.DUMMYFUNCTION("""COMPUTED_VALUE"""),"yes_no_twopoint")</f>
        <v>yes_no_twopoint</v>
      </c>
      <c r="X36" s="4"/>
      <c r="Y36" s="4"/>
      <c r="AA36" s="5"/>
    </row>
    <row r="37" ht="15.75" customHeight="1">
      <c r="A37" s="4" t="s">
        <v>91</v>
      </c>
      <c r="B37" s="4" t="s">
        <v>118</v>
      </c>
      <c r="C37" s="51" t="s">
        <v>119</v>
      </c>
      <c r="D37" s="1"/>
      <c r="E37" s="1"/>
      <c r="F37" s="4">
        <v>37.0</v>
      </c>
      <c r="G37" s="1"/>
      <c r="H37" s="1"/>
      <c r="I37" s="1" t="b">
        <v>1</v>
      </c>
      <c r="J37" s="1"/>
      <c r="K37" s="1"/>
      <c r="L37" s="3"/>
      <c r="M37" s="3"/>
      <c r="N37" s="1"/>
      <c r="O37" s="1"/>
      <c r="P37" s="1"/>
      <c r="Q37" s="1"/>
      <c r="R37" s="1"/>
      <c r="S37" s="4">
        <v>8.0</v>
      </c>
      <c r="T37" s="4" t="b">
        <f>IFERROR(__xludf.DUMMYFUNCTION("""COMPUTED_VALUE"""),FALSE)</f>
        <v>0</v>
      </c>
      <c r="W37" s="4"/>
      <c r="X37" s="4" t="s">
        <v>32</v>
      </c>
      <c r="Y37" s="4"/>
      <c r="AA37" s="5"/>
    </row>
    <row r="38" ht="15.75" customHeight="1">
      <c r="A38" s="1" t="s">
        <v>115</v>
      </c>
      <c r="B38" s="4" t="s">
        <v>120</v>
      </c>
      <c r="C38" s="1" t="s">
        <v>107</v>
      </c>
      <c r="D38" s="1"/>
      <c r="E38" s="1"/>
      <c r="F38" s="4">
        <v>38.0</v>
      </c>
      <c r="G38" s="1"/>
      <c r="H38" s="1"/>
      <c r="I38" s="1" t="b">
        <v>1</v>
      </c>
      <c r="J38" s="1"/>
      <c r="K38" s="1"/>
      <c r="L38" s="3" t="s">
        <v>121</v>
      </c>
      <c r="M38" s="3"/>
      <c r="N38" s="1"/>
      <c r="O38" s="1"/>
      <c r="P38" s="1"/>
      <c r="Q38" s="1"/>
      <c r="R38" s="1"/>
      <c r="S38" s="4">
        <v>9.0</v>
      </c>
      <c r="T38" s="4" t="b">
        <f>IFERROR(__xludf.DUMMYFUNCTION("""COMPUTED_VALUE"""),FALSE)</f>
        <v>0</v>
      </c>
      <c r="W38" s="4" t="str">
        <f>IFERROR(__xludf.DUMMYFUNCTION("""COMPUTED_VALUE"""),"yes_no_twopoint")</f>
        <v>yes_no_twopoint</v>
      </c>
      <c r="X38" s="4"/>
      <c r="Y38" s="4"/>
      <c r="AA38" s="5"/>
    </row>
    <row r="39" ht="15.75" customHeight="1">
      <c r="A39" s="4" t="s">
        <v>91</v>
      </c>
      <c r="B39" s="4" t="s">
        <v>122</v>
      </c>
      <c r="C39" s="51" t="s">
        <v>123</v>
      </c>
      <c r="D39" s="4"/>
      <c r="E39" s="4"/>
      <c r="F39" s="4">
        <v>39.0</v>
      </c>
      <c r="H39" s="4"/>
      <c r="I39" s="1" t="b">
        <v>1</v>
      </c>
      <c r="S39" s="4">
        <v>8.0</v>
      </c>
      <c r="T39" s="4" t="b">
        <f>IFERROR(__xludf.DUMMYFUNCTION("""COMPUTED_VALUE"""),FALSE)</f>
        <v>0</v>
      </c>
      <c r="W39" s="4"/>
      <c r="X39" s="4" t="s">
        <v>32</v>
      </c>
      <c r="Y39" s="4"/>
    </row>
    <row r="40" ht="15.75" customHeight="1">
      <c r="A40" s="1" t="s">
        <v>115</v>
      </c>
      <c r="B40" s="4" t="s">
        <v>124</v>
      </c>
      <c r="C40" s="1" t="s">
        <v>107</v>
      </c>
      <c r="D40" s="4"/>
      <c r="E40" s="4"/>
      <c r="F40" s="4">
        <v>40.0</v>
      </c>
      <c r="H40" s="4"/>
      <c r="I40" s="1" t="b">
        <v>1</v>
      </c>
      <c r="L40" s="3" t="s">
        <v>125</v>
      </c>
      <c r="S40" s="4">
        <v>9.0</v>
      </c>
      <c r="T40" s="4" t="b">
        <f>IFERROR(__xludf.DUMMYFUNCTION("""COMPUTED_VALUE"""),FALSE)</f>
        <v>0</v>
      </c>
      <c r="W40" s="4" t="str">
        <f>IFERROR(__xludf.DUMMYFUNCTION("""COMPUTED_VALUE"""),"yes_no_twopoint")</f>
        <v>yes_no_twopoint</v>
      </c>
      <c r="X40" s="4"/>
      <c r="Y40" s="4"/>
    </row>
    <row r="41" ht="15.75" customHeight="1">
      <c r="A41" s="4" t="s">
        <v>91</v>
      </c>
      <c r="B41" s="4" t="s">
        <v>126</v>
      </c>
      <c r="C41" s="51" t="s">
        <v>127</v>
      </c>
      <c r="D41" s="4"/>
      <c r="E41" s="4"/>
      <c r="F41" s="4">
        <v>41.0</v>
      </c>
      <c r="H41" s="4"/>
      <c r="I41" s="1" t="b">
        <v>1</v>
      </c>
      <c r="S41" s="4">
        <v>8.0</v>
      </c>
      <c r="T41" s="4" t="b">
        <f>IFERROR(__xludf.DUMMYFUNCTION("""COMPUTED_VALUE"""),FALSE)</f>
        <v>0</v>
      </c>
      <c r="W41" s="4"/>
      <c r="X41" s="4" t="s">
        <v>32</v>
      </c>
      <c r="Y41" s="4"/>
    </row>
    <row r="42" ht="15.75" customHeight="1">
      <c r="A42" s="51" t="s">
        <v>105</v>
      </c>
      <c r="B42" s="4" t="s">
        <v>128</v>
      </c>
      <c r="C42" s="1" t="s">
        <v>107</v>
      </c>
      <c r="D42" s="4"/>
      <c r="E42" s="4"/>
      <c r="F42" s="4">
        <v>42.0</v>
      </c>
      <c r="H42" s="4"/>
      <c r="I42" s="1" t="b">
        <v>1</v>
      </c>
      <c r="L42" s="52" t="s">
        <v>129</v>
      </c>
      <c r="S42" s="4">
        <v>9.0</v>
      </c>
      <c r="T42" s="4" t="b">
        <f>IFERROR(__xludf.DUMMYFUNCTION("""COMPUTED_VALUE"""),FALSE)</f>
        <v>0</v>
      </c>
      <c r="W42" s="4" t="str">
        <f>IFERROR(__xludf.DUMMYFUNCTION("""COMPUTED_VALUE"""),"yes_no_threepoint")</f>
        <v>yes_no_threepoint</v>
      </c>
      <c r="X42" s="4"/>
      <c r="Y42" s="4"/>
    </row>
    <row r="43" ht="15.75" customHeight="1">
      <c r="A43" s="4" t="s">
        <v>91</v>
      </c>
      <c r="B43" s="4" t="s">
        <v>130</v>
      </c>
      <c r="C43" s="51" t="s">
        <v>131</v>
      </c>
      <c r="D43" s="4"/>
      <c r="E43" s="4"/>
      <c r="F43" s="4">
        <v>43.0</v>
      </c>
      <c r="H43" s="4"/>
      <c r="I43" s="1" t="b">
        <v>1</v>
      </c>
      <c r="N43" s="4"/>
      <c r="S43" s="4">
        <v>8.0</v>
      </c>
      <c r="T43" s="4" t="b">
        <f>IFERROR(__xludf.DUMMYFUNCTION("""COMPUTED_VALUE"""),FALSE)</f>
        <v>0</v>
      </c>
      <c r="W43" s="4"/>
      <c r="X43" s="4" t="s">
        <v>32</v>
      </c>
      <c r="Y43" s="4"/>
    </row>
    <row r="44" ht="15.75" customHeight="1">
      <c r="A44" s="51" t="s">
        <v>132</v>
      </c>
      <c r="B44" s="4" t="s">
        <v>133</v>
      </c>
      <c r="C44" s="1" t="s">
        <v>107</v>
      </c>
      <c r="D44" s="4"/>
      <c r="E44" s="4"/>
      <c r="F44" s="4">
        <v>44.0</v>
      </c>
      <c r="H44" s="4"/>
      <c r="I44" s="1" t="b">
        <v>1</v>
      </c>
      <c r="L44" s="52" t="s">
        <v>134</v>
      </c>
      <c r="N44" s="4"/>
      <c r="P44" s="4"/>
      <c r="S44" s="4">
        <v>9.0</v>
      </c>
      <c r="T44" s="4" t="b">
        <f>IFERROR(__xludf.DUMMYFUNCTION("""COMPUTED_VALUE"""),FALSE)</f>
        <v>0</v>
      </c>
      <c r="W44" s="4" t="str">
        <f>IFERROR(__xludf.DUMMYFUNCTION("""COMPUTED_VALUE"""),"yes_no_onepoint")</f>
        <v>yes_no_onepoint</v>
      </c>
      <c r="X44" s="4"/>
      <c r="Y44" s="4" t="s">
        <v>64</v>
      </c>
    </row>
    <row r="45" ht="15.75" customHeight="1">
      <c r="A45" s="4" t="s">
        <v>91</v>
      </c>
      <c r="B45" s="4" t="s">
        <v>135</v>
      </c>
      <c r="C45" s="51" t="s">
        <v>136</v>
      </c>
      <c r="D45" s="4"/>
      <c r="E45" s="4"/>
      <c r="F45" s="4">
        <v>45.0</v>
      </c>
      <c r="H45" s="4"/>
      <c r="I45" s="1" t="b">
        <v>1</v>
      </c>
      <c r="N45" s="4"/>
      <c r="S45" s="4">
        <v>8.0</v>
      </c>
      <c r="T45" s="4" t="b">
        <f>IFERROR(__xludf.DUMMYFUNCTION("""COMPUTED_VALUE"""),FALSE)</f>
        <v>0</v>
      </c>
      <c r="W45" s="4"/>
      <c r="X45" s="4" t="s">
        <v>32</v>
      </c>
      <c r="Y45" s="4"/>
    </row>
    <row r="46" ht="15.75" customHeight="1">
      <c r="A46" s="51" t="s">
        <v>115</v>
      </c>
      <c r="B46" s="4" t="s">
        <v>137</v>
      </c>
      <c r="C46" s="1" t="s">
        <v>107</v>
      </c>
      <c r="D46" s="4"/>
      <c r="E46" s="4"/>
      <c r="F46" s="4">
        <v>46.0</v>
      </c>
      <c r="H46" s="4"/>
      <c r="I46" s="1" t="b">
        <v>1</v>
      </c>
      <c r="L46" s="52" t="s">
        <v>138</v>
      </c>
      <c r="S46" s="4">
        <v>9.0</v>
      </c>
      <c r="T46" s="4" t="b">
        <f>IFERROR(__xludf.DUMMYFUNCTION("""COMPUTED_VALUE"""),FALSE)</f>
        <v>0</v>
      </c>
      <c r="W46" s="4" t="str">
        <f>IFERROR(__xludf.DUMMYFUNCTION("""COMPUTED_VALUE"""),"yes_no_twopoint")</f>
        <v>yes_no_twopoint</v>
      </c>
      <c r="X46" s="4"/>
      <c r="Y46" s="4"/>
    </row>
    <row r="47" ht="15.75" customHeight="1">
      <c r="A47" s="4" t="s">
        <v>91</v>
      </c>
      <c r="B47" s="36" t="s">
        <v>139</v>
      </c>
      <c r="C47" s="51" t="s">
        <v>140</v>
      </c>
      <c r="D47" s="4"/>
      <c r="E47" s="4"/>
      <c r="F47" s="4">
        <v>47.0</v>
      </c>
      <c r="H47" s="4"/>
      <c r="I47" s="1" t="b">
        <v>1</v>
      </c>
      <c r="L47" s="3"/>
      <c r="S47" s="4">
        <v>8.0</v>
      </c>
      <c r="T47" s="4" t="b">
        <f>IFERROR(__xludf.DUMMYFUNCTION("""COMPUTED_VALUE"""),FALSE)</f>
        <v>0</v>
      </c>
      <c r="W47" s="4"/>
      <c r="X47" s="4" t="s">
        <v>32</v>
      </c>
      <c r="Y47" s="4"/>
    </row>
    <row r="48" ht="15.75" customHeight="1">
      <c r="A48" s="51" t="s">
        <v>115</v>
      </c>
      <c r="B48" s="36" t="s">
        <v>141</v>
      </c>
      <c r="C48" s="1" t="s">
        <v>107</v>
      </c>
      <c r="D48" s="4"/>
      <c r="E48" s="4"/>
      <c r="F48" s="4">
        <v>48.0</v>
      </c>
      <c r="H48" s="4"/>
      <c r="I48" s="1" t="b">
        <v>1</v>
      </c>
      <c r="L48" s="52" t="s">
        <v>142</v>
      </c>
      <c r="S48" s="4">
        <v>9.0</v>
      </c>
      <c r="T48" s="4" t="b">
        <f>IFERROR(__xludf.DUMMYFUNCTION("""COMPUTED_VALUE"""),FALSE)</f>
        <v>0</v>
      </c>
      <c r="W48" s="4" t="str">
        <f>IFERROR(__xludf.DUMMYFUNCTION("""COMPUTED_VALUE"""),"yes_no_twopoint")</f>
        <v>yes_no_twopoint</v>
      </c>
      <c r="X48" s="4"/>
      <c r="Y48" s="4"/>
    </row>
    <row r="49" ht="15.75" customHeight="1">
      <c r="A49" s="4" t="s">
        <v>91</v>
      </c>
      <c r="B49" s="36" t="s">
        <v>143</v>
      </c>
      <c r="C49" s="51" t="s">
        <v>144</v>
      </c>
      <c r="D49" s="4"/>
      <c r="E49" s="4"/>
      <c r="F49" s="4">
        <v>49.0</v>
      </c>
      <c r="H49" s="4"/>
      <c r="I49" s="1" t="b">
        <v>1</v>
      </c>
      <c r="L49" s="3"/>
      <c r="S49" s="4">
        <v>9.0</v>
      </c>
      <c r="T49" s="4" t="b">
        <f>IFERROR(__xludf.DUMMYFUNCTION("""COMPUTED_VALUE"""),FALSE)</f>
        <v>0</v>
      </c>
      <c r="W49" s="4"/>
      <c r="X49" s="4" t="s">
        <v>32</v>
      </c>
      <c r="Y49" s="4"/>
    </row>
    <row r="50" ht="15.75" customHeight="1">
      <c r="A50" s="1" t="s">
        <v>132</v>
      </c>
      <c r="B50" s="36" t="s">
        <v>145</v>
      </c>
      <c r="C50" s="1" t="s">
        <v>107</v>
      </c>
      <c r="D50" s="4"/>
      <c r="E50" s="4"/>
      <c r="F50" s="4">
        <v>50.0</v>
      </c>
      <c r="H50" s="4"/>
      <c r="I50" s="1" t="b">
        <v>1</v>
      </c>
      <c r="L50" s="52" t="s">
        <v>146</v>
      </c>
      <c r="S50" s="4">
        <v>10.0</v>
      </c>
      <c r="T50" s="4" t="b">
        <f>IFERROR(__xludf.DUMMYFUNCTION("""COMPUTED_VALUE"""),FALSE)</f>
        <v>0</v>
      </c>
      <c r="W50" s="4" t="str">
        <f>IFERROR(__xludf.DUMMYFUNCTION("""COMPUTED_VALUE"""),"yes_no_onepoint")</f>
        <v>yes_no_onepoint</v>
      </c>
      <c r="X50" s="4"/>
      <c r="Y50" s="4" t="s">
        <v>64</v>
      </c>
    </row>
    <row r="51" ht="15.75" customHeight="1">
      <c r="A51" s="4" t="s">
        <v>91</v>
      </c>
      <c r="B51" s="36" t="s">
        <v>147</v>
      </c>
      <c r="C51" s="51" t="s">
        <v>148</v>
      </c>
      <c r="D51" s="4"/>
      <c r="E51" s="4"/>
      <c r="F51" s="4">
        <v>51.0</v>
      </c>
      <c r="H51" s="4"/>
      <c r="I51" s="1" t="b">
        <v>1</v>
      </c>
      <c r="L51" s="3"/>
      <c r="S51" s="4">
        <v>9.0</v>
      </c>
      <c r="T51" s="4" t="b">
        <f>IFERROR(__xludf.DUMMYFUNCTION("""COMPUTED_VALUE"""),FALSE)</f>
        <v>0</v>
      </c>
      <c r="W51" s="4"/>
      <c r="X51" s="4" t="s">
        <v>32</v>
      </c>
      <c r="Y51" s="4"/>
    </row>
    <row r="52" ht="15.75" customHeight="1">
      <c r="A52" s="1" t="s">
        <v>132</v>
      </c>
      <c r="B52" s="36" t="s">
        <v>149</v>
      </c>
      <c r="C52" s="1" t="s">
        <v>107</v>
      </c>
      <c r="D52" s="4"/>
      <c r="E52" s="4"/>
      <c r="F52" s="4">
        <v>52.0</v>
      </c>
      <c r="H52" s="4"/>
      <c r="I52" s="1" t="b">
        <v>1</v>
      </c>
      <c r="L52" s="52" t="s">
        <v>150</v>
      </c>
      <c r="S52" s="4">
        <v>10.0</v>
      </c>
      <c r="T52" s="4" t="b">
        <f>IFERROR(__xludf.DUMMYFUNCTION("""COMPUTED_VALUE"""),FALSE)</f>
        <v>0</v>
      </c>
      <c r="W52" s="4" t="str">
        <f>IFERROR(__xludf.DUMMYFUNCTION("""COMPUTED_VALUE"""),"yes_no_onepoint")</f>
        <v>yes_no_onepoint</v>
      </c>
      <c r="X52" s="4"/>
      <c r="Y52" s="4" t="s">
        <v>64</v>
      </c>
    </row>
    <row r="53" ht="15.75" customHeight="1">
      <c r="A53" s="53" t="s">
        <v>33</v>
      </c>
      <c r="B53" s="53" t="s">
        <v>151</v>
      </c>
      <c r="C53" s="54" t="s">
        <v>152</v>
      </c>
      <c r="D53" s="53"/>
      <c r="E53" s="53"/>
      <c r="F53" s="53">
        <v>53.0</v>
      </c>
      <c r="G53" s="53"/>
      <c r="H53" s="53"/>
      <c r="I53" s="53"/>
      <c r="J53" s="53"/>
      <c r="K53" s="53"/>
      <c r="L53" s="53"/>
      <c r="M53" s="55" t="s">
        <v>153</v>
      </c>
      <c r="N53" s="53"/>
      <c r="O53" s="53"/>
      <c r="P53" s="53"/>
      <c r="Q53" s="53"/>
      <c r="R53" s="53"/>
      <c r="S53" s="53">
        <v>9.0</v>
      </c>
      <c r="T53" s="53" t="b">
        <f>IFERROR(__xludf.DUMMYFUNCTION("""COMPUTED_VALUE"""),FALSE)</f>
        <v>0</v>
      </c>
      <c r="U53" s="53"/>
      <c r="V53" s="53"/>
      <c r="W53" s="53"/>
      <c r="X53" s="53" t="s">
        <v>32</v>
      </c>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row>
    <row r="54" ht="15.75" customHeight="1">
      <c r="A54" s="48" t="s">
        <v>100</v>
      </c>
      <c r="B54" s="48"/>
      <c r="C54" s="48"/>
      <c r="D54" s="48"/>
      <c r="E54" s="48"/>
      <c r="F54" s="48">
        <v>54.0</v>
      </c>
      <c r="G54" s="48"/>
      <c r="H54" s="48"/>
      <c r="I54" s="48"/>
      <c r="J54" s="48"/>
      <c r="K54" s="48"/>
      <c r="L54" s="48"/>
      <c r="M54" s="48"/>
      <c r="N54" s="48"/>
      <c r="O54" s="48"/>
      <c r="P54" s="48"/>
      <c r="Q54" s="48"/>
      <c r="R54" s="48"/>
      <c r="S54" s="48"/>
      <c r="T54" s="48"/>
      <c r="U54" s="48"/>
      <c r="V54" s="48"/>
      <c r="W54" s="48"/>
      <c r="X54" s="48" t="s">
        <v>32</v>
      </c>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row>
    <row r="55" ht="15.75" customHeight="1">
      <c r="A55" s="56" t="s">
        <v>39</v>
      </c>
      <c r="B55" s="56" t="s">
        <v>154</v>
      </c>
      <c r="C55" s="57" t="s">
        <v>155</v>
      </c>
      <c r="D55" s="56"/>
      <c r="E55" s="56"/>
      <c r="F55" s="56">
        <v>55.0</v>
      </c>
      <c r="G55" s="56"/>
      <c r="H55" s="56"/>
      <c r="I55" s="56"/>
      <c r="J55" s="56"/>
      <c r="K55" s="56"/>
      <c r="L55" s="56"/>
      <c r="M55" s="56"/>
      <c r="N55" s="56"/>
      <c r="O55" s="56"/>
      <c r="P55" s="56"/>
      <c r="Q55" s="56"/>
      <c r="R55" s="56"/>
      <c r="S55" s="56">
        <v>10.0</v>
      </c>
      <c r="T55" s="56" t="b">
        <f>IFERROR(__xludf.DUMMYFUNCTION("""COMPUTED_VALUE"""),FALSE)</f>
        <v>0</v>
      </c>
      <c r="U55" s="56"/>
      <c r="V55" s="56"/>
      <c r="W55" s="56"/>
      <c r="X55" s="56" t="s">
        <v>32</v>
      </c>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row>
    <row r="56" ht="15.75" customHeight="1">
      <c r="A56" s="4" t="s">
        <v>42</v>
      </c>
      <c r="B56" s="4" t="s">
        <v>156</v>
      </c>
      <c r="C56" s="4" t="s">
        <v>157</v>
      </c>
      <c r="D56" s="4"/>
      <c r="E56" s="4"/>
      <c r="F56" s="4">
        <v>56.0</v>
      </c>
      <c r="H56" s="4"/>
      <c r="I56" s="4"/>
      <c r="S56" s="4">
        <v>9.0</v>
      </c>
      <c r="T56" s="4" t="b">
        <f>IFERROR(__xludf.DUMMYFUNCTION("""COMPUTED_VALUE"""),FALSE)</f>
        <v>0</v>
      </c>
      <c r="W56" s="4"/>
      <c r="X56" s="4" t="s">
        <v>32</v>
      </c>
      <c r="Y56" s="4"/>
    </row>
    <row r="57" ht="15.75" customHeight="1">
      <c r="A57" s="36" t="s">
        <v>158</v>
      </c>
      <c r="B57" s="36" t="s">
        <v>159</v>
      </c>
      <c r="C57" s="36" t="s">
        <v>160</v>
      </c>
      <c r="D57" s="4"/>
      <c r="E57" s="4"/>
      <c r="F57" s="4">
        <v>57.0</v>
      </c>
      <c r="H57" s="4"/>
      <c r="I57" s="4" t="b">
        <v>1</v>
      </c>
      <c r="L57" s="36" t="s">
        <v>161</v>
      </c>
      <c r="N57" s="4"/>
      <c r="S57" s="4">
        <v>7.0</v>
      </c>
      <c r="T57" s="4" t="b">
        <f>IFERROR(__xludf.DUMMYFUNCTION("""COMPUTED_VALUE"""),FALSE)</f>
        <v>0</v>
      </c>
      <c r="W57" s="4" t="str">
        <f>IFERROR(__xludf.DUMMYFUNCTION("""COMPUTED_VALUE"""),"yes_no_na3")</f>
        <v>yes_no_na3</v>
      </c>
      <c r="X57" s="4"/>
      <c r="Y57" s="4"/>
    </row>
    <row r="58" ht="15.75" customHeight="1">
      <c r="A58" s="4" t="s">
        <v>48</v>
      </c>
      <c r="B58" s="4" t="s">
        <v>162</v>
      </c>
      <c r="C58" s="4" t="s">
        <v>163</v>
      </c>
      <c r="D58" s="4"/>
      <c r="E58" s="4"/>
      <c r="F58" s="4">
        <v>58.0</v>
      </c>
      <c r="H58" s="4"/>
      <c r="I58" s="4"/>
      <c r="S58" s="4">
        <v>8.0</v>
      </c>
      <c r="W58" s="4"/>
      <c r="X58" s="4" t="s">
        <v>32</v>
      </c>
      <c r="Y58" s="4"/>
    </row>
    <row r="59" ht="15.75" customHeight="1">
      <c r="A59" s="36" t="s">
        <v>42</v>
      </c>
      <c r="B59" s="36" t="s">
        <v>164</v>
      </c>
      <c r="C59" s="36" t="s">
        <v>165</v>
      </c>
      <c r="D59" s="4"/>
      <c r="E59" s="4"/>
      <c r="F59" s="4">
        <v>59.0</v>
      </c>
      <c r="H59" s="4"/>
      <c r="I59" s="4"/>
      <c r="S59" s="4">
        <v>5.0</v>
      </c>
      <c r="W59" s="4"/>
      <c r="X59" s="4" t="s">
        <v>32</v>
      </c>
      <c r="Y59" s="4"/>
    </row>
    <row r="60" ht="15.75" customHeight="1">
      <c r="A60" s="36" t="s">
        <v>158</v>
      </c>
      <c r="B60" s="36" t="s">
        <v>166</v>
      </c>
      <c r="C60" s="36" t="s">
        <v>167</v>
      </c>
      <c r="D60" s="4"/>
      <c r="E60" s="4"/>
      <c r="F60" s="4">
        <v>60.0</v>
      </c>
      <c r="H60" s="4"/>
      <c r="I60" s="4" t="b">
        <v>1</v>
      </c>
      <c r="L60" s="36" t="s">
        <v>168</v>
      </c>
      <c r="S60" s="4">
        <v>7.0</v>
      </c>
      <c r="W60" s="4" t="str">
        <f>IFERROR(__xludf.DUMMYFUNCTION("""COMPUTED_VALUE"""),"yes_no_na3")</f>
        <v>yes_no_na3</v>
      </c>
      <c r="X60" s="4"/>
      <c r="Y60" s="4"/>
    </row>
    <row r="61" ht="15.75" customHeight="1">
      <c r="A61" s="4" t="s">
        <v>48</v>
      </c>
      <c r="B61" s="4" t="s">
        <v>169</v>
      </c>
      <c r="C61" s="4" t="s">
        <v>163</v>
      </c>
      <c r="D61" s="4"/>
      <c r="E61" s="4"/>
      <c r="F61" s="4">
        <v>61.0</v>
      </c>
      <c r="H61" s="4"/>
      <c r="I61" s="4"/>
      <c r="S61" s="4">
        <v>8.0</v>
      </c>
      <c r="W61" s="4"/>
      <c r="X61" s="4" t="s">
        <v>32</v>
      </c>
      <c r="Y61" s="4"/>
    </row>
    <row r="62" ht="15.75" customHeight="1">
      <c r="A62" s="36" t="s">
        <v>42</v>
      </c>
      <c r="B62" s="36" t="s">
        <v>170</v>
      </c>
      <c r="C62" s="36" t="s">
        <v>171</v>
      </c>
      <c r="D62" s="4"/>
      <c r="E62" s="4"/>
      <c r="F62" s="4">
        <v>62.0</v>
      </c>
      <c r="H62" s="4"/>
      <c r="I62" s="4"/>
      <c r="S62" s="4">
        <v>5.0</v>
      </c>
      <c r="W62" s="4"/>
      <c r="X62" s="4" t="s">
        <v>32</v>
      </c>
      <c r="Y62" s="4"/>
    </row>
    <row r="63" ht="15.75" customHeight="1">
      <c r="A63" s="36" t="s">
        <v>158</v>
      </c>
      <c r="B63" s="36" t="s">
        <v>172</v>
      </c>
      <c r="C63" s="36" t="s">
        <v>173</v>
      </c>
      <c r="D63" s="4"/>
      <c r="E63" s="4"/>
      <c r="F63" s="4">
        <v>63.0</v>
      </c>
      <c r="H63" s="4"/>
      <c r="I63" s="21" t="b">
        <v>1</v>
      </c>
      <c r="L63" s="36" t="s">
        <v>174</v>
      </c>
      <c r="S63" s="4">
        <v>7.0</v>
      </c>
      <c r="W63" s="4" t="str">
        <f>IFERROR(__xludf.DUMMYFUNCTION("""COMPUTED_VALUE"""),"yes_no_na3")</f>
        <v>yes_no_na3</v>
      </c>
      <c r="X63" s="4"/>
      <c r="Y63" s="4"/>
    </row>
    <row r="64" ht="15.75" customHeight="1">
      <c r="A64" s="4" t="s">
        <v>48</v>
      </c>
      <c r="B64" s="4" t="s">
        <v>175</v>
      </c>
      <c r="C64" s="4" t="s">
        <v>163</v>
      </c>
      <c r="D64" s="4"/>
      <c r="E64" s="4"/>
      <c r="F64" s="4">
        <v>64.0</v>
      </c>
      <c r="H64" s="4"/>
      <c r="I64" s="4"/>
      <c r="S64" s="4">
        <v>8.0</v>
      </c>
      <c r="W64" s="4"/>
      <c r="X64" s="4" t="s">
        <v>32</v>
      </c>
      <c r="Y64" s="4"/>
    </row>
    <row r="65" ht="15.75" customHeight="1">
      <c r="A65" s="4" t="s">
        <v>42</v>
      </c>
      <c r="B65" s="36" t="s">
        <v>176</v>
      </c>
      <c r="C65" s="36" t="s">
        <v>177</v>
      </c>
      <c r="D65" s="4"/>
      <c r="E65" s="4"/>
      <c r="F65" s="4">
        <v>65.0</v>
      </c>
      <c r="H65" s="4"/>
      <c r="I65" s="4"/>
      <c r="S65" s="4">
        <v>5.0</v>
      </c>
      <c r="W65" s="4"/>
      <c r="X65" s="4" t="s">
        <v>32</v>
      </c>
      <c r="Y65" s="4"/>
    </row>
    <row r="66" ht="15.75" customHeight="1">
      <c r="A66" s="4" t="s">
        <v>178</v>
      </c>
      <c r="B66" s="36" t="s">
        <v>179</v>
      </c>
      <c r="C66" s="36" t="s">
        <v>180</v>
      </c>
      <c r="D66" s="4"/>
      <c r="E66" s="4"/>
      <c r="F66" s="4">
        <v>66.0</v>
      </c>
      <c r="H66" s="4"/>
      <c r="I66" s="21" t="b">
        <v>1</v>
      </c>
      <c r="L66" s="36" t="s">
        <v>181</v>
      </c>
      <c r="S66" s="4">
        <v>7.0</v>
      </c>
      <c r="W66" s="4" t="str">
        <f>IFERROR(__xludf.DUMMYFUNCTION("""COMPUTED_VALUE"""),"yes_no_na2")</f>
        <v>yes_no_na2</v>
      </c>
      <c r="X66" s="4"/>
      <c r="Y66" s="4"/>
    </row>
    <row r="67" ht="15.75" customHeight="1">
      <c r="A67" s="4" t="s">
        <v>48</v>
      </c>
      <c r="B67" s="4" t="s">
        <v>182</v>
      </c>
      <c r="C67" s="4" t="s">
        <v>163</v>
      </c>
      <c r="D67" s="4"/>
      <c r="E67" s="4"/>
      <c r="F67" s="4">
        <v>67.0</v>
      </c>
      <c r="H67" s="4"/>
      <c r="I67" s="4"/>
      <c r="S67" s="4">
        <v>8.0</v>
      </c>
      <c r="W67" s="4"/>
      <c r="X67" s="4" t="s">
        <v>32</v>
      </c>
      <c r="Y67" s="4"/>
    </row>
    <row r="68" ht="15.75" customHeight="1">
      <c r="A68" s="36" t="s">
        <v>42</v>
      </c>
      <c r="B68" s="36" t="s">
        <v>183</v>
      </c>
      <c r="C68" s="36" t="s">
        <v>184</v>
      </c>
      <c r="D68" s="4"/>
      <c r="E68" s="4"/>
      <c r="F68" s="4">
        <v>68.0</v>
      </c>
      <c r="H68" s="4"/>
      <c r="I68" s="4"/>
      <c r="S68" s="4">
        <v>5.0</v>
      </c>
      <c r="W68" s="4"/>
      <c r="X68" s="4" t="s">
        <v>32</v>
      </c>
      <c r="Y68" s="4"/>
    </row>
    <row r="69" ht="15.75" customHeight="1">
      <c r="A69" s="36" t="s">
        <v>178</v>
      </c>
      <c r="B69" s="36" t="s">
        <v>185</v>
      </c>
      <c r="C69" s="36" t="s">
        <v>186</v>
      </c>
      <c r="D69" s="4"/>
      <c r="E69" s="4"/>
      <c r="F69" s="4">
        <v>69.0</v>
      </c>
      <c r="H69" s="4"/>
      <c r="I69" s="21" t="b">
        <v>1</v>
      </c>
      <c r="L69" s="36" t="s">
        <v>187</v>
      </c>
      <c r="S69" s="4">
        <v>7.0</v>
      </c>
      <c r="W69" s="4" t="str">
        <f>IFERROR(__xludf.DUMMYFUNCTION("""COMPUTED_VALUE"""),"yes_no_na2")</f>
        <v>yes_no_na2</v>
      </c>
      <c r="X69" s="4"/>
      <c r="Y69" s="4"/>
    </row>
    <row r="70" ht="15.75" customHeight="1">
      <c r="A70" s="4" t="s">
        <v>48</v>
      </c>
      <c r="B70" s="4" t="s">
        <v>188</v>
      </c>
      <c r="C70" s="4" t="s">
        <v>163</v>
      </c>
      <c r="D70" s="4"/>
      <c r="E70" s="4"/>
      <c r="F70" s="4">
        <v>70.0</v>
      </c>
      <c r="H70" s="4"/>
      <c r="I70" s="4"/>
      <c r="S70" s="4">
        <v>8.0</v>
      </c>
      <c r="W70" s="4"/>
      <c r="X70" s="4" t="s">
        <v>32</v>
      </c>
      <c r="Y70" s="4"/>
    </row>
    <row r="71" ht="15.75" customHeight="1">
      <c r="A71" s="4" t="s">
        <v>42</v>
      </c>
      <c r="B71" s="36" t="s">
        <v>189</v>
      </c>
      <c r="C71" s="36" t="s">
        <v>190</v>
      </c>
      <c r="D71" s="4"/>
      <c r="E71" s="4"/>
      <c r="F71" s="4">
        <v>71.0</v>
      </c>
      <c r="H71" s="4"/>
      <c r="I71" s="4"/>
      <c r="S71" s="4">
        <v>5.0</v>
      </c>
      <c r="W71" s="4"/>
      <c r="X71" s="4" t="s">
        <v>32</v>
      </c>
      <c r="Y71" s="4"/>
    </row>
    <row r="72" ht="15.75" customHeight="1">
      <c r="A72" s="4" t="s">
        <v>191</v>
      </c>
      <c r="B72" s="36" t="s">
        <v>192</v>
      </c>
      <c r="C72" s="36" t="s">
        <v>193</v>
      </c>
      <c r="D72" s="4"/>
      <c r="E72" s="4"/>
      <c r="F72" s="4">
        <v>72.0</v>
      </c>
      <c r="H72" s="4"/>
      <c r="I72" s="21" t="b">
        <v>1</v>
      </c>
      <c r="L72" s="36" t="s">
        <v>194</v>
      </c>
      <c r="S72" s="4">
        <v>7.0</v>
      </c>
      <c r="W72" s="4" t="str">
        <f>IFERROR(__xludf.DUMMYFUNCTION("""COMPUTED_VALUE"""),"yes_no_na1")</f>
        <v>yes_no_na1</v>
      </c>
      <c r="X72" s="4"/>
      <c r="Y72" s="4"/>
    </row>
    <row r="73" ht="15.75" customHeight="1">
      <c r="A73" s="4" t="s">
        <v>48</v>
      </c>
      <c r="B73" s="4" t="s">
        <v>195</v>
      </c>
      <c r="C73" s="4" t="s">
        <v>163</v>
      </c>
      <c r="D73" s="4"/>
      <c r="E73" s="4"/>
      <c r="F73" s="4">
        <v>73.0</v>
      </c>
      <c r="H73" s="4"/>
      <c r="I73" s="4"/>
      <c r="S73" s="4">
        <v>8.0</v>
      </c>
      <c r="W73" s="4"/>
      <c r="X73" s="4" t="s">
        <v>32</v>
      </c>
      <c r="Y73" s="4"/>
    </row>
    <row r="74" ht="15.75" customHeight="1">
      <c r="A74" s="36" t="s">
        <v>42</v>
      </c>
      <c r="B74" s="36" t="s">
        <v>196</v>
      </c>
      <c r="C74" s="36" t="s">
        <v>197</v>
      </c>
      <c r="D74" s="4"/>
      <c r="E74" s="4"/>
      <c r="F74" s="4">
        <v>74.0</v>
      </c>
      <c r="H74" s="4"/>
      <c r="I74" s="4"/>
      <c r="S74" s="4">
        <v>5.0</v>
      </c>
      <c r="W74" s="4"/>
      <c r="X74" s="4" t="s">
        <v>32</v>
      </c>
      <c r="Y74" s="4"/>
    </row>
    <row r="75" ht="15.75" customHeight="1">
      <c r="A75" s="4" t="s">
        <v>191</v>
      </c>
      <c r="B75" s="36" t="s">
        <v>198</v>
      </c>
      <c r="C75" s="36" t="s">
        <v>199</v>
      </c>
      <c r="D75" s="4"/>
      <c r="E75" s="4"/>
      <c r="F75" s="4">
        <v>75.0</v>
      </c>
      <c r="H75" s="4"/>
      <c r="I75" s="21" t="b">
        <v>1</v>
      </c>
      <c r="L75" s="36" t="s">
        <v>200</v>
      </c>
      <c r="S75" s="4">
        <v>7.0</v>
      </c>
      <c r="W75" s="4" t="str">
        <f>IFERROR(__xludf.DUMMYFUNCTION("""COMPUTED_VALUE"""),"yes_no_na1")</f>
        <v>yes_no_na1</v>
      </c>
      <c r="X75" s="4"/>
      <c r="Y75" s="4"/>
    </row>
    <row r="76" ht="15.75" customHeight="1">
      <c r="A76" s="4" t="s">
        <v>48</v>
      </c>
      <c r="B76" s="4" t="s">
        <v>201</v>
      </c>
      <c r="C76" s="4" t="s">
        <v>163</v>
      </c>
      <c r="D76" s="4"/>
      <c r="E76" s="4"/>
      <c r="F76" s="4">
        <v>76.0</v>
      </c>
      <c r="H76" s="4"/>
      <c r="I76" s="4"/>
      <c r="S76" s="4">
        <v>8.0</v>
      </c>
      <c r="W76" s="4"/>
      <c r="X76" s="4" t="s">
        <v>32</v>
      </c>
      <c r="Y76" s="4"/>
    </row>
    <row r="77" ht="15.75" customHeight="1">
      <c r="A77" s="36" t="s">
        <v>191</v>
      </c>
      <c r="B77" s="36" t="s">
        <v>202</v>
      </c>
      <c r="C77" s="36" t="s">
        <v>203</v>
      </c>
      <c r="D77" s="4"/>
      <c r="E77" s="4"/>
      <c r="F77" s="4">
        <v>77.0</v>
      </c>
      <c r="H77" s="4"/>
      <c r="I77" s="21" t="b">
        <v>1</v>
      </c>
      <c r="L77" s="36" t="s">
        <v>204</v>
      </c>
      <c r="S77" s="4">
        <v>7.0</v>
      </c>
      <c r="W77" s="4" t="str">
        <f>IFERROR(__xludf.DUMMYFUNCTION("""COMPUTED_VALUE"""),"yes_no_na1")</f>
        <v>yes_no_na1</v>
      </c>
      <c r="X77" s="4"/>
      <c r="Y77" s="4"/>
    </row>
    <row r="78" ht="15.75" customHeight="1">
      <c r="A78" s="4" t="s">
        <v>48</v>
      </c>
      <c r="B78" s="4" t="s">
        <v>205</v>
      </c>
      <c r="C78" s="4" t="s">
        <v>163</v>
      </c>
      <c r="D78" s="4"/>
      <c r="E78" s="4"/>
      <c r="F78" s="4">
        <v>78.0</v>
      </c>
      <c r="H78" s="4"/>
      <c r="I78" s="4"/>
      <c r="S78" s="4">
        <v>8.0</v>
      </c>
      <c r="W78" s="4"/>
      <c r="X78" s="4" t="s">
        <v>32</v>
      </c>
      <c r="Y78" s="4"/>
    </row>
    <row r="79" ht="15.75" customHeight="1">
      <c r="A79" s="36" t="s">
        <v>42</v>
      </c>
      <c r="B79" s="36" t="s">
        <v>206</v>
      </c>
      <c r="C79" s="36" t="s">
        <v>207</v>
      </c>
      <c r="D79" s="4"/>
      <c r="E79" s="4"/>
      <c r="F79" s="4">
        <v>79.0</v>
      </c>
      <c r="H79" s="4"/>
      <c r="I79" s="4"/>
      <c r="S79" s="4">
        <v>5.0</v>
      </c>
      <c r="W79" s="4"/>
      <c r="X79" s="4" t="s">
        <v>32</v>
      </c>
      <c r="Y79" s="4"/>
    </row>
    <row r="80" ht="15.75" customHeight="1">
      <c r="A80" s="4" t="s">
        <v>191</v>
      </c>
      <c r="B80" s="36" t="s">
        <v>208</v>
      </c>
      <c r="C80" s="36" t="s">
        <v>209</v>
      </c>
      <c r="D80" s="4"/>
      <c r="E80" s="4"/>
      <c r="F80" s="4">
        <v>80.0</v>
      </c>
      <c r="H80" s="4"/>
      <c r="I80" s="21" t="b">
        <v>1</v>
      </c>
      <c r="L80" s="36" t="s">
        <v>210</v>
      </c>
      <c r="S80" s="4">
        <v>7.0</v>
      </c>
      <c r="W80" s="4" t="str">
        <f>IFERROR(__xludf.DUMMYFUNCTION("""COMPUTED_VALUE"""),"yes_no_na1")</f>
        <v>yes_no_na1</v>
      </c>
      <c r="X80" s="4"/>
      <c r="Y80" s="4"/>
    </row>
    <row r="81" ht="15.75" customHeight="1">
      <c r="A81" s="4" t="s">
        <v>48</v>
      </c>
      <c r="B81" s="4" t="s">
        <v>211</v>
      </c>
      <c r="C81" s="4" t="s">
        <v>163</v>
      </c>
      <c r="D81" s="4"/>
      <c r="E81" s="4"/>
      <c r="F81" s="4">
        <v>81.0</v>
      </c>
      <c r="H81" s="4"/>
      <c r="I81" s="4"/>
      <c r="S81" s="4">
        <v>8.0</v>
      </c>
      <c r="W81" s="4"/>
      <c r="X81" s="4" t="s">
        <v>32</v>
      </c>
      <c r="Y81" s="4"/>
    </row>
    <row r="82" ht="15.75" customHeight="1">
      <c r="A82" s="4" t="s">
        <v>178</v>
      </c>
      <c r="B82" s="36" t="s">
        <v>212</v>
      </c>
      <c r="C82" s="36" t="s">
        <v>213</v>
      </c>
      <c r="D82" s="4"/>
      <c r="E82" s="4"/>
      <c r="F82" s="4">
        <v>82.0</v>
      </c>
      <c r="H82" s="4"/>
      <c r="I82" s="21" t="b">
        <v>1</v>
      </c>
      <c r="L82" s="36" t="s">
        <v>214</v>
      </c>
      <c r="S82" s="4">
        <v>8.0</v>
      </c>
      <c r="W82" s="4" t="str">
        <f>IFERROR(__xludf.DUMMYFUNCTION("""COMPUTED_VALUE"""),"yes_no_na2")</f>
        <v>yes_no_na2</v>
      </c>
      <c r="X82" s="4"/>
      <c r="Y82" s="4"/>
    </row>
    <row r="83" ht="15.75" customHeight="1">
      <c r="A83" s="4" t="s">
        <v>48</v>
      </c>
      <c r="B83" s="4" t="s">
        <v>215</v>
      </c>
      <c r="C83" s="4" t="s">
        <v>163</v>
      </c>
      <c r="D83" s="4"/>
      <c r="E83" s="4"/>
      <c r="F83" s="4">
        <v>83.0</v>
      </c>
      <c r="H83" s="4"/>
      <c r="I83" s="4"/>
      <c r="S83" s="4">
        <v>9.0</v>
      </c>
      <c r="W83" s="4"/>
      <c r="X83" s="4" t="s">
        <v>32</v>
      </c>
      <c r="Y83" s="4"/>
    </row>
    <row r="84" ht="15.75" customHeight="1">
      <c r="A84" s="4" t="s">
        <v>42</v>
      </c>
      <c r="B84" s="36" t="s">
        <v>216</v>
      </c>
      <c r="C84" s="36" t="s">
        <v>217</v>
      </c>
      <c r="D84" s="4"/>
      <c r="E84" s="4"/>
      <c r="F84" s="4">
        <v>84.0</v>
      </c>
      <c r="H84" s="4"/>
      <c r="I84" s="4"/>
      <c r="S84" s="4">
        <v>5.0</v>
      </c>
      <c r="W84" s="4"/>
      <c r="X84" s="4" t="s">
        <v>32</v>
      </c>
      <c r="Y84" s="4"/>
    </row>
    <row r="85" ht="15.75" customHeight="1">
      <c r="A85" s="4" t="s">
        <v>191</v>
      </c>
      <c r="B85" s="36" t="s">
        <v>218</v>
      </c>
      <c r="C85" s="36" t="s">
        <v>219</v>
      </c>
      <c r="D85" s="4"/>
      <c r="E85" s="4"/>
      <c r="F85" s="4">
        <v>85.0</v>
      </c>
      <c r="H85" s="4"/>
      <c r="I85" s="21" t="b">
        <v>1</v>
      </c>
      <c r="L85" s="36" t="s">
        <v>220</v>
      </c>
      <c r="S85" s="4">
        <v>8.0</v>
      </c>
      <c r="W85" s="4" t="str">
        <f>IFERROR(__xludf.DUMMYFUNCTION("""COMPUTED_VALUE"""),"yes_no_na1")</f>
        <v>yes_no_na1</v>
      </c>
      <c r="X85" s="4"/>
      <c r="Y85" s="4"/>
    </row>
    <row r="86" ht="15.75" customHeight="1">
      <c r="A86" s="4" t="s">
        <v>48</v>
      </c>
      <c r="B86" s="4" t="s">
        <v>221</v>
      </c>
      <c r="C86" s="4" t="s">
        <v>163</v>
      </c>
      <c r="D86" s="4"/>
      <c r="E86" s="4"/>
      <c r="F86" s="4">
        <v>86.0</v>
      </c>
      <c r="H86" s="4"/>
      <c r="I86" s="4"/>
      <c r="S86" s="4">
        <v>9.0</v>
      </c>
      <c r="W86" s="4"/>
      <c r="X86" s="4" t="s">
        <v>32</v>
      </c>
      <c r="Y86" s="4"/>
    </row>
    <row r="87" ht="15.75" customHeight="1">
      <c r="A87" s="4" t="s">
        <v>191</v>
      </c>
      <c r="B87" s="36" t="s">
        <v>222</v>
      </c>
      <c r="C87" s="36" t="s">
        <v>223</v>
      </c>
      <c r="D87" s="4"/>
      <c r="E87" s="4"/>
      <c r="F87" s="4">
        <v>87.0</v>
      </c>
      <c r="H87" s="4"/>
      <c r="I87" s="21" t="b">
        <v>1</v>
      </c>
      <c r="L87" s="36" t="s">
        <v>224</v>
      </c>
      <c r="S87" s="4">
        <v>8.0</v>
      </c>
      <c r="W87" s="4" t="str">
        <f>IFERROR(__xludf.DUMMYFUNCTION("""COMPUTED_VALUE"""),"yes_no_na1")</f>
        <v>yes_no_na1</v>
      </c>
      <c r="X87" s="4"/>
      <c r="Y87" s="4"/>
    </row>
    <row r="88" ht="15.75" customHeight="1">
      <c r="A88" s="4" t="s">
        <v>48</v>
      </c>
      <c r="B88" s="36" t="s">
        <v>225</v>
      </c>
      <c r="C88" s="36" t="s">
        <v>163</v>
      </c>
      <c r="D88" s="4"/>
      <c r="E88" s="4"/>
      <c r="F88" s="4">
        <v>88.0</v>
      </c>
      <c r="H88" s="4"/>
      <c r="I88" s="4"/>
      <c r="S88" s="4">
        <v>9.0</v>
      </c>
      <c r="W88" s="4"/>
      <c r="X88" s="4" t="s">
        <v>32</v>
      </c>
      <c r="Y88" s="4"/>
    </row>
    <row r="89" ht="15.75" customHeight="1">
      <c r="A89" s="4" t="s">
        <v>191</v>
      </c>
      <c r="B89" s="36" t="s">
        <v>226</v>
      </c>
      <c r="C89" s="36" t="s">
        <v>227</v>
      </c>
      <c r="D89" s="4"/>
      <c r="E89" s="4"/>
      <c r="F89" s="4">
        <v>89.0</v>
      </c>
      <c r="H89" s="4"/>
      <c r="I89" s="21" t="b">
        <v>1</v>
      </c>
      <c r="L89" s="36" t="s">
        <v>228</v>
      </c>
      <c r="S89" s="4">
        <v>8.0</v>
      </c>
      <c r="W89" s="4" t="str">
        <f>IFERROR(__xludf.DUMMYFUNCTION("""COMPUTED_VALUE"""),"yes_no_na1")</f>
        <v>yes_no_na1</v>
      </c>
      <c r="X89" s="4"/>
      <c r="Y89" s="4"/>
    </row>
    <row r="90" ht="15.75" customHeight="1">
      <c r="A90" s="4" t="s">
        <v>48</v>
      </c>
      <c r="B90" s="36" t="s">
        <v>229</v>
      </c>
      <c r="C90" s="36" t="s">
        <v>163</v>
      </c>
      <c r="D90" s="4"/>
      <c r="E90" s="4"/>
      <c r="F90" s="4">
        <v>90.0</v>
      </c>
      <c r="H90" s="4"/>
      <c r="I90" s="4"/>
      <c r="S90" s="4">
        <v>9.0</v>
      </c>
      <c r="W90" s="4"/>
      <c r="X90" s="4" t="s">
        <v>32</v>
      </c>
      <c r="Y90" s="4"/>
    </row>
    <row r="91" ht="15.75" customHeight="1">
      <c r="A91" s="36" t="s">
        <v>42</v>
      </c>
      <c r="B91" s="36" t="s">
        <v>230</v>
      </c>
      <c r="C91" s="36" t="s">
        <v>231</v>
      </c>
      <c r="D91" s="4"/>
      <c r="E91" s="4"/>
      <c r="F91" s="4">
        <v>91.0</v>
      </c>
      <c r="H91" s="4"/>
      <c r="I91" s="4"/>
      <c r="S91" s="4">
        <v>5.0</v>
      </c>
      <c r="W91" s="4"/>
      <c r="X91" s="4" t="s">
        <v>32</v>
      </c>
      <c r="Y91" s="4"/>
    </row>
    <row r="92" ht="15.75" customHeight="1">
      <c r="A92" s="36" t="s">
        <v>178</v>
      </c>
      <c r="B92" s="36" t="s">
        <v>232</v>
      </c>
      <c r="C92" s="36" t="s">
        <v>233</v>
      </c>
      <c r="D92" s="4"/>
      <c r="E92" s="4"/>
      <c r="F92" s="4">
        <v>92.0</v>
      </c>
      <c r="H92" s="4"/>
      <c r="I92" s="21" t="b">
        <v>1</v>
      </c>
      <c r="L92" s="36" t="s">
        <v>234</v>
      </c>
      <c r="S92" s="4">
        <v>8.0</v>
      </c>
      <c r="W92" s="4" t="str">
        <f>IFERROR(__xludf.DUMMYFUNCTION("""COMPUTED_VALUE"""),"yes_no_na2")</f>
        <v>yes_no_na2</v>
      </c>
      <c r="X92" s="4"/>
      <c r="Y92" s="4"/>
    </row>
    <row r="93" ht="15.75" customHeight="1">
      <c r="A93" s="4" t="s">
        <v>48</v>
      </c>
      <c r="B93" s="36" t="s">
        <v>235</v>
      </c>
      <c r="C93" s="36" t="s">
        <v>163</v>
      </c>
      <c r="D93" s="4"/>
      <c r="E93" s="4"/>
      <c r="F93" s="4">
        <v>93.0</v>
      </c>
      <c r="H93" s="4"/>
      <c r="I93" s="4"/>
      <c r="S93" s="4">
        <v>9.0</v>
      </c>
      <c r="W93" s="4"/>
      <c r="X93" s="4" t="s">
        <v>32</v>
      </c>
      <c r="Y93" s="4"/>
    </row>
    <row r="94" ht="15.75" customHeight="1">
      <c r="A94" s="36" t="s">
        <v>158</v>
      </c>
      <c r="B94" s="36" t="s">
        <v>236</v>
      </c>
      <c r="C94" s="36" t="s">
        <v>237</v>
      </c>
      <c r="D94" s="4"/>
      <c r="E94" s="4"/>
      <c r="F94" s="4">
        <v>94.0</v>
      </c>
      <c r="H94" s="4"/>
      <c r="I94" s="21" t="b">
        <v>1</v>
      </c>
      <c r="L94" s="36" t="s">
        <v>238</v>
      </c>
      <c r="S94" s="4">
        <v>8.0</v>
      </c>
      <c r="W94" s="4" t="str">
        <f>IFERROR(__xludf.DUMMYFUNCTION("""COMPUTED_VALUE"""),"yes_no_na3")</f>
        <v>yes_no_na3</v>
      </c>
      <c r="X94" s="4"/>
      <c r="Y94" s="4"/>
    </row>
    <row r="95" ht="15.75" customHeight="1">
      <c r="A95" s="4" t="s">
        <v>48</v>
      </c>
      <c r="B95" s="36" t="s">
        <v>239</v>
      </c>
      <c r="C95" s="36" t="s">
        <v>163</v>
      </c>
      <c r="D95" s="4"/>
      <c r="E95" s="4"/>
      <c r="F95" s="4">
        <v>95.0</v>
      </c>
      <c r="H95" s="4"/>
      <c r="I95" s="4"/>
      <c r="S95" s="4">
        <v>9.0</v>
      </c>
      <c r="W95" s="4"/>
      <c r="X95" s="4" t="s">
        <v>32</v>
      </c>
      <c r="Y95" s="4"/>
    </row>
    <row r="96" ht="15.75" customHeight="1">
      <c r="A96" s="36" t="s">
        <v>42</v>
      </c>
      <c r="B96" s="36" t="s">
        <v>240</v>
      </c>
      <c r="C96" s="36" t="s">
        <v>241</v>
      </c>
      <c r="D96" s="4"/>
      <c r="E96" s="4"/>
      <c r="F96" s="4">
        <v>96.0</v>
      </c>
      <c r="H96" s="4"/>
      <c r="I96" s="4"/>
      <c r="S96" s="4">
        <v>6.0</v>
      </c>
      <c r="W96" s="4"/>
      <c r="X96" s="4" t="s">
        <v>32</v>
      </c>
      <c r="Y96" s="4"/>
    </row>
    <row r="97" ht="15.75" customHeight="1">
      <c r="A97" s="4" t="s">
        <v>191</v>
      </c>
      <c r="B97" s="36" t="s">
        <v>242</v>
      </c>
      <c r="C97" s="36" t="s">
        <v>243</v>
      </c>
      <c r="D97" s="4"/>
      <c r="E97" s="4"/>
      <c r="F97" s="4">
        <v>97.0</v>
      </c>
      <c r="H97" s="4"/>
      <c r="I97" s="21" t="b">
        <v>1</v>
      </c>
      <c r="L97" s="36" t="s">
        <v>244</v>
      </c>
      <c r="S97" s="4">
        <v>8.0</v>
      </c>
      <c r="W97" s="4" t="str">
        <f>IFERROR(__xludf.DUMMYFUNCTION("""COMPUTED_VALUE"""),"yes_no_na1")</f>
        <v>yes_no_na1</v>
      </c>
      <c r="X97" s="4"/>
      <c r="Y97" s="4"/>
    </row>
    <row r="98" ht="15.75" customHeight="1">
      <c r="A98" s="4" t="s">
        <v>48</v>
      </c>
      <c r="B98" s="36" t="s">
        <v>245</v>
      </c>
      <c r="C98" s="36" t="s">
        <v>163</v>
      </c>
      <c r="D98" s="4"/>
      <c r="E98" s="4"/>
      <c r="F98" s="4">
        <v>98.0</v>
      </c>
      <c r="H98" s="4"/>
      <c r="I98" s="4"/>
      <c r="S98" s="4">
        <v>9.0</v>
      </c>
      <c r="W98" s="4"/>
      <c r="X98" s="4" t="s">
        <v>32</v>
      </c>
      <c r="Y98" s="4"/>
    </row>
    <row r="99" ht="15.75" customHeight="1">
      <c r="A99" s="4" t="s">
        <v>191</v>
      </c>
      <c r="B99" s="36" t="s">
        <v>246</v>
      </c>
      <c r="C99" s="36" t="s">
        <v>247</v>
      </c>
      <c r="D99" s="4"/>
      <c r="E99" s="4"/>
      <c r="F99" s="4">
        <v>99.0</v>
      </c>
      <c r="H99" s="4"/>
      <c r="I99" s="21" t="b">
        <v>1</v>
      </c>
      <c r="L99" s="36" t="s">
        <v>248</v>
      </c>
      <c r="S99" s="4">
        <v>8.0</v>
      </c>
      <c r="W99" s="4" t="str">
        <f>IFERROR(__xludf.DUMMYFUNCTION("""COMPUTED_VALUE"""),"yes_no_na1")</f>
        <v>yes_no_na1</v>
      </c>
      <c r="X99" s="4"/>
      <c r="Y99" s="4"/>
    </row>
    <row r="100" ht="15.75" customHeight="1">
      <c r="A100" s="4" t="s">
        <v>48</v>
      </c>
      <c r="B100" s="36" t="s">
        <v>249</v>
      </c>
      <c r="C100" s="36" t="s">
        <v>163</v>
      </c>
      <c r="D100" s="4"/>
      <c r="E100" s="4"/>
      <c r="F100" s="4">
        <v>100.0</v>
      </c>
      <c r="H100" s="4"/>
      <c r="I100" s="4"/>
      <c r="S100" s="4">
        <v>9.0</v>
      </c>
      <c r="W100" s="4"/>
      <c r="X100" s="4" t="s">
        <v>32</v>
      </c>
      <c r="Y100" s="4"/>
    </row>
    <row r="101" ht="15.75" customHeight="1">
      <c r="A101" s="36" t="s">
        <v>42</v>
      </c>
      <c r="B101" s="36" t="s">
        <v>250</v>
      </c>
      <c r="C101" s="36" t="s">
        <v>251</v>
      </c>
      <c r="D101" s="4"/>
      <c r="E101" s="4"/>
      <c r="F101" s="4">
        <v>101.0</v>
      </c>
      <c r="H101" s="4"/>
      <c r="I101" s="4"/>
      <c r="S101" s="4">
        <v>6.0</v>
      </c>
      <c r="W101" s="4"/>
      <c r="X101" s="4" t="s">
        <v>32</v>
      </c>
      <c r="Y101" s="4"/>
    </row>
    <row r="102" ht="15.75" customHeight="1">
      <c r="A102" s="4" t="s">
        <v>191</v>
      </c>
      <c r="B102" s="36" t="s">
        <v>252</v>
      </c>
      <c r="C102" s="36" t="s">
        <v>253</v>
      </c>
      <c r="D102" s="4"/>
      <c r="E102" s="4"/>
      <c r="F102" s="4">
        <v>102.0</v>
      </c>
      <c r="H102" s="4"/>
      <c r="I102" s="21" t="b">
        <v>1</v>
      </c>
      <c r="L102" s="36" t="s">
        <v>254</v>
      </c>
      <c r="S102" s="4">
        <v>8.0</v>
      </c>
      <c r="W102" s="4" t="str">
        <f>IFERROR(__xludf.DUMMYFUNCTION("""COMPUTED_VALUE"""),"yes_no_na1")</f>
        <v>yes_no_na1</v>
      </c>
      <c r="X102" s="4"/>
      <c r="Y102" s="4"/>
    </row>
    <row r="103" ht="15.75" customHeight="1">
      <c r="A103" s="4" t="s">
        <v>48</v>
      </c>
      <c r="B103" s="36" t="s">
        <v>255</v>
      </c>
      <c r="C103" s="36" t="s">
        <v>163</v>
      </c>
      <c r="D103" s="4"/>
      <c r="E103" s="4"/>
      <c r="F103" s="4">
        <v>103.0</v>
      </c>
      <c r="H103" s="4"/>
      <c r="I103" s="4"/>
      <c r="S103" s="4">
        <v>9.0</v>
      </c>
      <c r="W103" s="4"/>
      <c r="X103" s="4" t="s">
        <v>32</v>
      </c>
      <c r="Y103" s="4"/>
    </row>
    <row r="104" ht="15.75" customHeight="1">
      <c r="A104" s="36" t="s">
        <v>42</v>
      </c>
      <c r="B104" s="36" t="s">
        <v>256</v>
      </c>
      <c r="C104" s="36" t="s">
        <v>257</v>
      </c>
      <c r="D104" s="4"/>
      <c r="E104" s="4"/>
      <c r="F104" s="4">
        <v>104.0</v>
      </c>
      <c r="H104" s="4"/>
      <c r="I104" s="4"/>
      <c r="S104" s="4">
        <v>6.0</v>
      </c>
      <c r="W104" s="4"/>
      <c r="X104" s="4" t="s">
        <v>32</v>
      </c>
      <c r="Y104" s="4"/>
    </row>
    <row r="105" ht="15.75" customHeight="1">
      <c r="A105" s="53" t="s">
        <v>33</v>
      </c>
      <c r="B105" s="53" t="s">
        <v>258</v>
      </c>
      <c r="C105" s="53" t="s">
        <v>259</v>
      </c>
      <c r="D105" s="53"/>
      <c r="E105" s="53"/>
      <c r="F105" s="53">
        <v>105.0</v>
      </c>
      <c r="G105" s="58"/>
      <c r="H105" s="53"/>
      <c r="I105" s="53"/>
      <c r="J105" s="58"/>
      <c r="K105" s="58"/>
      <c r="L105" s="58"/>
      <c r="M105" s="54" t="s">
        <v>260</v>
      </c>
      <c r="N105" s="53"/>
      <c r="O105" s="58"/>
      <c r="P105" s="58"/>
      <c r="Q105" s="58"/>
      <c r="R105" s="58"/>
      <c r="S105" s="53">
        <v>9.0</v>
      </c>
      <c r="T105" s="58"/>
      <c r="U105" s="58"/>
      <c r="V105" s="58"/>
      <c r="W105" s="53"/>
      <c r="X105" s="53" t="s">
        <v>32</v>
      </c>
      <c r="Y105" s="53"/>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row>
    <row r="106" ht="15.75" customHeight="1">
      <c r="A106" s="56" t="s">
        <v>100</v>
      </c>
      <c r="B106" s="56"/>
      <c r="C106" s="56"/>
      <c r="D106" s="56"/>
      <c r="E106" s="56"/>
      <c r="F106" s="56">
        <v>106.0</v>
      </c>
      <c r="G106" s="56"/>
      <c r="H106" s="56"/>
      <c r="I106" s="56"/>
      <c r="J106" s="56"/>
      <c r="K106" s="56"/>
      <c r="L106" s="56"/>
      <c r="M106" s="56"/>
      <c r="N106" s="56"/>
      <c r="O106" s="56"/>
      <c r="P106" s="56"/>
      <c r="Q106" s="56"/>
      <c r="R106" s="56"/>
      <c r="S106" s="56"/>
      <c r="T106" s="56"/>
      <c r="U106" s="56"/>
      <c r="V106" s="56"/>
      <c r="W106" s="56"/>
      <c r="X106" s="56" t="s">
        <v>32</v>
      </c>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row>
    <row r="107" ht="15.75" customHeight="1">
      <c r="A107" s="59" t="s">
        <v>39</v>
      </c>
      <c r="B107" s="59" t="s">
        <v>261</v>
      </c>
      <c r="C107" s="60" t="s">
        <v>262</v>
      </c>
      <c r="D107" s="61"/>
      <c r="E107" s="61"/>
      <c r="F107" s="61">
        <v>107.0</v>
      </c>
      <c r="G107" s="61"/>
      <c r="H107" s="61"/>
      <c r="I107" s="61"/>
      <c r="J107" s="61"/>
      <c r="K107" s="61"/>
      <c r="L107" s="61"/>
      <c r="M107" s="61"/>
      <c r="N107" s="61"/>
      <c r="O107" s="61"/>
      <c r="P107" s="61"/>
      <c r="Q107" s="61"/>
      <c r="R107" s="61"/>
      <c r="S107" s="61">
        <v>14.0</v>
      </c>
      <c r="T107" s="61"/>
      <c r="U107" s="61"/>
      <c r="V107" s="61"/>
      <c r="W107" s="61"/>
      <c r="X107" s="61" t="s">
        <v>32</v>
      </c>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row>
    <row r="108" ht="15.75" customHeight="1">
      <c r="A108" s="36" t="s">
        <v>158</v>
      </c>
      <c r="B108" s="36" t="s">
        <v>263</v>
      </c>
      <c r="C108" s="36" t="s">
        <v>264</v>
      </c>
      <c r="D108" s="4"/>
      <c r="E108" s="4"/>
      <c r="F108" s="4">
        <v>108.0</v>
      </c>
      <c r="G108" s="4"/>
      <c r="H108" s="4"/>
      <c r="I108" s="21" t="b">
        <v>1</v>
      </c>
      <c r="J108" s="4"/>
      <c r="K108" s="4"/>
      <c r="L108" s="36" t="s">
        <v>265</v>
      </c>
      <c r="M108" s="4"/>
      <c r="N108" s="4"/>
      <c r="O108" s="4"/>
      <c r="P108" s="4"/>
      <c r="Q108" s="4"/>
      <c r="R108" s="4"/>
      <c r="S108" s="4">
        <v>7.0</v>
      </c>
      <c r="T108" s="4"/>
      <c r="U108" s="4"/>
      <c r="V108" s="4"/>
      <c r="W108" s="4" t="str">
        <f>IFERROR(__xludf.DUMMYFUNCTION("""COMPUTED_VALUE"""),"yes_no_na3")</f>
        <v>yes_no_na3</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ht="15.75" customHeight="1">
      <c r="A109" s="4" t="s">
        <v>48</v>
      </c>
      <c r="B109" s="36" t="s">
        <v>266</v>
      </c>
      <c r="C109" s="36" t="s">
        <v>163</v>
      </c>
      <c r="D109" s="4"/>
      <c r="E109" s="4"/>
      <c r="F109" s="4">
        <v>109.0</v>
      </c>
      <c r="G109" s="4"/>
      <c r="H109" s="4"/>
      <c r="I109" s="4"/>
      <c r="J109" s="4"/>
      <c r="K109" s="4"/>
      <c r="L109" s="4"/>
      <c r="M109" s="4"/>
      <c r="N109" s="4"/>
      <c r="O109" s="4"/>
      <c r="P109" s="4"/>
      <c r="Q109" s="4"/>
      <c r="R109" s="4"/>
      <c r="S109" s="4">
        <v>9.0</v>
      </c>
      <c r="T109" s="4"/>
      <c r="U109" s="4"/>
      <c r="V109" s="4"/>
      <c r="W109" s="4"/>
      <c r="X109" s="4" t="s">
        <v>32</v>
      </c>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ht="15.75" customHeight="1">
      <c r="A110" s="36" t="s">
        <v>42</v>
      </c>
      <c r="B110" s="36" t="s">
        <v>267</v>
      </c>
      <c r="C110" s="36" t="s">
        <v>268</v>
      </c>
      <c r="D110" s="4"/>
      <c r="E110" s="4"/>
      <c r="F110" s="4">
        <v>110.0</v>
      </c>
      <c r="G110" s="4"/>
      <c r="H110" s="4"/>
      <c r="I110" s="4"/>
      <c r="J110" s="4"/>
      <c r="K110" s="4"/>
      <c r="L110" s="4"/>
      <c r="M110" s="4"/>
      <c r="N110" s="4"/>
      <c r="O110" s="4"/>
      <c r="P110" s="4"/>
      <c r="Q110" s="4"/>
      <c r="R110" s="4"/>
      <c r="S110" s="4">
        <v>6.0</v>
      </c>
      <c r="T110" s="4"/>
      <c r="U110" s="4"/>
      <c r="V110" s="4"/>
      <c r="W110" s="4"/>
      <c r="X110" s="4" t="s">
        <v>32</v>
      </c>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ht="15.75" customHeight="1">
      <c r="A111" s="36" t="s">
        <v>158</v>
      </c>
      <c r="B111" s="36" t="s">
        <v>269</v>
      </c>
      <c r="C111" s="36" t="s">
        <v>270</v>
      </c>
      <c r="D111" s="4"/>
      <c r="E111" s="4"/>
      <c r="F111" s="4">
        <v>111.0</v>
      </c>
      <c r="G111" s="4"/>
      <c r="H111" s="4"/>
      <c r="I111" s="21" t="b">
        <v>1</v>
      </c>
      <c r="J111" s="4"/>
      <c r="K111" s="4"/>
      <c r="L111" s="36" t="s">
        <v>271</v>
      </c>
      <c r="M111" s="4"/>
      <c r="N111" s="4"/>
      <c r="O111" s="4"/>
      <c r="P111" s="4"/>
      <c r="Q111" s="4"/>
      <c r="R111" s="4"/>
      <c r="S111" s="4">
        <v>7.0</v>
      </c>
      <c r="T111" s="4"/>
      <c r="U111" s="4"/>
      <c r="V111" s="4"/>
      <c r="W111" s="4" t="str">
        <f>IFERROR(__xludf.DUMMYFUNCTION("""COMPUTED_VALUE"""),"yes_no_na3")</f>
        <v>yes_no_na3</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ht="15.75" customHeight="1">
      <c r="A112" s="4" t="s">
        <v>48</v>
      </c>
      <c r="B112" s="36" t="s">
        <v>272</v>
      </c>
      <c r="C112" s="36" t="s">
        <v>163</v>
      </c>
      <c r="D112" s="4"/>
      <c r="E112" s="4"/>
      <c r="F112" s="4">
        <v>112.0</v>
      </c>
      <c r="G112" s="4"/>
      <c r="H112" s="4"/>
      <c r="I112" s="4"/>
      <c r="J112" s="4"/>
      <c r="K112" s="4"/>
      <c r="L112" s="4"/>
      <c r="M112" s="4"/>
      <c r="N112" s="4"/>
      <c r="O112" s="4"/>
      <c r="P112" s="4"/>
      <c r="Q112" s="4"/>
      <c r="R112" s="4"/>
      <c r="S112" s="4">
        <v>9.0</v>
      </c>
      <c r="T112" s="4"/>
      <c r="U112" s="4"/>
      <c r="V112" s="4"/>
      <c r="W112" s="4"/>
      <c r="X112" s="4" t="s">
        <v>32</v>
      </c>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ht="15.75" customHeight="1">
      <c r="A113" s="36" t="s">
        <v>42</v>
      </c>
      <c r="B113" s="36" t="s">
        <v>273</v>
      </c>
      <c r="C113" s="36" t="s">
        <v>274</v>
      </c>
      <c r="D113" s="4"/>
      <c r="E113" s="4"/>
      <c r="F113" s="4">
        <v>113.0</v>
      </c>
      <c r="G113" s="4"/>
      <c r="H113" s="4"/>
      <c r="I113" s="4"/>
      <c r="J113" s="4"/>
      <c r="K113" s="4"/>
      <c r="L113" s="4"/>
      <c r="M113" s="4"/>
      <c r="N113" s="4"/>
      <c r="O113" s="4"/>
      <c r="P113" s="4"/>
      <c r="Q113" s="4"/>
      <c r="R113" s="4"/>
      <c r="S113" s="4">
        <v>6.0</v>
      </c>
      <c r="T113" s="4"/>
      <c r="U113" s="4"/>
      <c r="V113" s="4"/>
      <c r="W113" s="4"/>
      <c r="X113" s="4" t="s">
        <v>32</v>
      </c>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ht="15.75" customHeight="1">
      <c r="A114" s="36" t="s">
        <v>158</v>
      </c>
      <c r="B114" s="36" t="s">
        <v>275</v>
      </c>
      <c r="C114" s="36" t="s">
        <v>276</v>
      </c>
      <c r="D114" s="4"/>
      <c r="E114" s="4"/>
      <c r="F114" s="4">
        <v>114.0</v>
      </c>
      <c r="G114" s="4"/>
      <c r="H114" s="4"/>
      <c r="I114" s="21" t="b">
        <v>1</v>
      </c>
      <c r="J114" s="4"/>
      <c r="K114" s="4"/>
      <c r="L114" s="36" t="s">
        <v>277</v>
      </c>
      <c r="M114" s="4"/>
      <c r="N114" s="4"/>
      <c r="O114" s="4"/>
      <c r="P114" s="4"/>
      <c r="Q114" s="4"/>
      <c r="R114" s="4"/>
      <c r="S114" s="4">
        <v>7.0</v>
      </c>
      <c r="T114" s="4"/>
      <c r="U114" s="4"/>
      <c r="V114" s="4"/>
      <c r="W114" s="4" t="str">
        <f>IFERROR(__xludf.DUMMYFUNCTION("""COMPUTED_VALUE"""),"yes_no_na3")</f>
        <v>yes_no_na3</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ht="15.75" customHeight="1">
      <c r="A115" s="4" t="s">
        <v>48</v>
      </c>
      <c r="B115" s="36" t="s">
        <v>278</v>
      </c>
      <c r="C115" s="36" t="s">
        <v>163</v>
      </c>
      <c r="D115" s="4"/>
      <c r="E115" s="4"/>
      <c r="F115" s="4">
        <v>115.0</v>
      </c>
      <c r="G115" s="4"/>
      <c r="H115" s="4"/>
      <c r="I115" s="4"/>
      <c r="J115" s="4"/>
      <c r="K115" s="4"/>
      <c r="L115" s="4"/>
      <c r="M115" s="4"/>
      <c r="N115" s="4"/>
      <c r="O115" s="4"/>
      <c r="P115" s="4"/>
      <c r="Q115" s="4"/>
      <c r="R115" s="4"/>
      <c r="S115" s="4">
        <v>9.0</v>
      </c>
      <c r="T115" s="4"/>
      <c r="U115" s="4"/>
      <c r="V115" s="4"/>
      <c r="W115" s="4"/>
      <c r="X115" s="4" t="s">
        <v>32</v>
      </c>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ht="15.75" customHeight="1">
      <c r="A116" s="36" t="s">
        <v>158</v>
      </c>
      <c r="B116" s="36" t="s">
        <v>279</v>
      </c>
      <c r="C116" s="36" t="s">
        <v>280</v>
      </c>
      <c r="D116" s="4"/>
      <c r="E116" s="4"/>
      <c r="F116" s="4">
        <v>116.0</v>
      </c>
      <c r="G116" s="4"/>
      <c r="H116" s="4"/>
      <c r="I116" s="21" t="b">
        <v>1</v>
      </c>
      <c r="J116" s="4"/>
      <c r="K116" s="4"/>
      <c r="L116" s="36" t="s">
        <v>281</v>
      </c>
      <c r="M116" s="4"/>
      <c r="N116" s="4"/>
      <c r="O116" s="4"/>
      <c r="P116" s="4"/>
      <c r="Q116" s="4"/>
      <c r="R116" s="4"/>
      <c r="S116" s="4">
        <v>7.0</v>
      </c>
      <c r="T116" s="4"/>
      <c r="U116" s="4"/>
      <c r="V116" s="4"/>
      <c r="W116" s="4" t="str">
        <f>IFERROR(__xludf.DUMMYFUNCTION("""COMPUTED_VALUE"""),"yes_no_na3")</f>
        <v>yes_no_na3</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ht="15.75" customHeight="1">
      <c r="A117" s="4" t="s">
        <v>48</v>
      </c>
      <c r="B117" s="36" t="s">
        <v>282</v>
      </c>
      <c r="C117" s="36" t="s">
        <v>163</v>
      </c>
      <c r="D117" s="4"/>
      <c r="E117" s="4"/>
      <c r="F117" s="4">
        <v>117.0</v>
      </c>
      <c r="G117" s="4"/>
      <c r="H117" s="4"/>
      <c r="I117" s="4"/>
      <c r="J117" s="4"/>
      <c r="K117" s="4"/>
      <c r="L117" s="4"/>
      <c r="M117" s="4"/>
      <c r="N117" s="4"/>
      <c r="O117" s="4"/>
      <c r="P117" s="4"/>
      <c r="Q117" s="4"/>
      <c r="R117" s="4"/>
      <c r="S117" s="4">
        <v>9.0</v>
      </c>
      <c r="T117" s="4"/>
      <c r="U117" s="4"/>
      <c r="V117" s="4"/>
      <c r="W117" s="4"/>
      <c r="X117" s="4" t="s">
        <v>32</v>
      </c>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ht="15.75" customHeight="1">
      <c r="A118" s="36" t="s">
        <v>158</v>
      </c>
      <c r="B118" s="36" t="s">
        <v>283</v>
      </c>
      <c r="C118" s="36" t="s">
        <v>284</v>
      </c>
      <c r="D118" s="4"/>
      <c r="E118" s="4"/>
      <c r="F118" s="4">
        <v>118.0</v>
      </c>
      <c r="G118" s="4"/>
      <c r="H118" s="4"/>
      <c r="I118" s="21" t="b">
        <v>1</v>
      </c>
      <c r="J118" s="4"/>
      <c r="K118" s="4"/>
      <c r="L118" s="36" t="s">
        <v>285</v>
      </c>
      <c r="M118" s="4"/>
      <c r="N118" s="4"/>
      <c r="O118" s="4"/>
      <c r="P118" s="4"/>
      <c r="Q118" s="4"/>
      <c r="R118" s="4"/>
      <c r="S118" s="4">
        <v>7.0</v>
      </c>
      <c r="T118" s="4"/>
      <c r="U118" s="4"/>
      <c r="V118" s="4"/>
      <c r="W118" s="4" t="str">
        <f>IFERROR(__xludf.DUMMYFUNCTION("""COMPUTED_VALUE"""),"yes_no_na3")</f>
        <v>yes_no_na3</v>
      </c>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ht="15.75" customHeight="1">
      <c r="A119" s="4" t="s">
        <v>48</v>
      </c>
      <c r="B119" s="36" t="s">
        <v>286</v>
      </c>
      <c r="C119" s="36" t="s">
        <v>163</v>
      </c>
      <c r="D119" s="4"/>
      <c r="E119" s="4"/>
      <c r="F119" s="4">
        <v>119.0</v>
      </c>
      <c r="G119" s="4"/>
      <c r="H119" s="4"/>
      <c r="I119" s="4"/>
      <c r="J119" s="4"/>
      <c r="K119" s="4"/>
      <c r="L119" s="4"/>
      <c r="M119" s="4"/>
      <c r="N119" s="4"/>
      <c r="O119" s="4"/>
      <c r="P119" s="4"/>
      <c r="Q119" s="4"/>
      <c r="R119" s="4"/>
      <c r="S119" s="4">
        <v>9.0</v>
      </c>
      <c r="T119" s="4"/>
      <c r="U119" s="4"/>
      <c r="V119" s="4"/>
      <c r="W119" s="4"/>
      <c r="X119" s="4" t="s">
        <v>32</v>
      </c>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ht="15.75" customHeight="1">
      <c r="A120" s="36" t="s">
        <v>42</v>
      </c>
      <c r="B120" s="36" t="s">
        <v>287</v>
      </c>
      <c r="C120" s="36" t="s">
        <v>288</v>
      </c>
      <c r="D120" s="4"/>
      <c r="E120" s="4"/>
      <c r="F120" s="4">
        <v>120.0</v>
      </c>
      <c r="G120" s="4"/>
      <c r="H120" s="4"/>
      <c r="I120" s="4"/>
      <c r="J120" s="4"/>
      <c r="K120" s="4"/>
      <c r="L120" s="4"/>
      <c r="M120" s="4"/>
      <c r="N120" s="4"/>
      <c r="O120" s="4"/>
      <c r="P120" s="4"/>
      <c r="Q120" s="4"/>
      <c r="R120" s="4"/>
      <c r="S120" s="4">
        <v>6.0</v>
      </c>
      <c r="T120" s="4"/>
      <c r="U120" s="4"/>
      <c r="V120" s="4"/>
      <c r="W120" s="4"/>
      <c r="X120" s="4" t="s">
        <v>32</v>
      </c>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ht="15.75" customHeight="1">
      <c r="A121" s="36" t="s">
        <v>191</v>
      </c>
      <c r="B121" s="36" t="s">
        <v>289</v>
      </c>
      <c r="C121" s="36" t="s">
        <v>290</v>
      </c>
      <c r="D121" s="4"/>
      <c r="E121" s="4"/>
      <c r="F121" s="4">
        <v>121.0</v>
      </c>
      <c r="G121" s="4"/>
      <c r="H121" s="4"/>
      <c r="I121" s="21" t="b">
        <v>1</v>
      </c>
      <c r="J121" s="4"/>
      <c r="K121" s="4"/>
      <c r="L121" s="36" t="s">
        <v>291</v>
      </c>
      <c r="M121" s="4"/>
      <c r="N121" s="4"/>
      <c r="O121" s="4"/>
      <c r="P121" s="4"/>
      <c r="Q121" s="4"/>
      <c r="R121" s="4"/>
      <c r="S121" s="4">
        <v>7.0</v>
      </c>
      <c r="T121" s="4"/>
      <c r="U121" s="4"/>
      <c r="V121" s="4"/>
      <c r="W121" s="4" t="str">
        <f>IFERROR(__xludf.DUMMYFUNCTION("""COMPUTED_VALUE"""),"yes_no_na1")</f>
        <v>yes_no_na1</v>
      </c>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ht="15.75" customHeight="1">
      <c r="A122" s="4" t="s">
        <v>48</v>
      </c>
      <c r="B122" s="36" t="s">
        <v>292</v>
      </c>
      <c r="C122" s="36" t="s">
        <v>163</v>
      </c>
      <c r="D122" s="4"/>
      <c r="E122" s="4"/>
      <c r="F122" s="4">
        <v>122.0</v>
      </c>
      <c r="G122" s="4"/>
      <c r="H122" s="4"/>
      <c r="I122" s="4"/>
      <c r="J122" s="4"/>
      <c r="K122" s="4"/>
      <c r="L122" s="4"/>
      <c r="M122" s="4"/>
      <c r="N122" s="4"/>
      <c r="O122" s="4"/>
      <c r="P122" s="4"/>
      <c r="Q122" s="4"/>
      <c r="R122" s="4"/>
      <c r="S122" s="4">
        <v>9.0</v>
      </c>
      <c r="T122" s="4"/>
      <c r="U122" s="4"/>
      <c r="V122" s="4"/>
      <c r="W122" s="4"/>
      <c r="X122" s="4" t="s">
        <v>32</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ht="15.75" customHeight="1">
      <c r="A123" s="36" t="s">
        <v>191</v>
      </c>
      <c r="B123" s="36" t="s">
        <v>293</v>
      </c>
      <c r="C123" s="36" t="s">
        <v>294</v>
      </c>
      <c r="D123" s="4"/>
      <c r="E123" s="4"/>
      <c r="F123" s="4">
        <v>123.0</v>
      </c>
      <c r="G123" s="4"/>
      <c r="H123" s="4"/>
      <c r="I123" s="21" t="b">
        <v>1</v>
      </c>
      <c r="J123" s="4"/>
      <c r="K123" s="4"/>
      <c r="L123" s="36" t="s">
        <v>295</v>
      </c>
      <c r="M123" s="4"/>
      <c r="N123" s="4"/>
      <c r="O123" s="4"/>
      <c r="P123" s="4"/>
      <c r="Q123" s="4"/>
      <c r="R123" s="4"/>
      <c r="S123" s="4">
        <v>7.0</v>
      </c>
      <c r="T123" s="4"/>
      <c r="U123" s="4"/>
      <c r="V123" s="4"/>
      <c r="W123" s="4" t="str">
        <f>IFERROR(__xludf.DUMMYFUNCTION("""COMPUTED_VALUE"""),"yes_no_na1")</f>
        <v>yes_no_na1</v>
      </c>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ht="15.75" customHeight="1">
      <c r="A124" s="4" t="s">
        <v>48</v>
      </c>
      <c r="B124" s="36" t="s">
        <v>296</v>
      </c>
      <c r="C124" s="36" t="s">
        <v>163</v>
      </c>
      <c r="D124" s="4"/>
      <c r="E124" s="4"/>
      <c r="F124" s="4">
        <v>124.0</v>
      </c>
      <c r="G124" s="4"/>
      <c r="H124" s="4"/>
      <c r="I124" s="4"/>
      <c r="J124" s="4"/>
      <c r="K124" s="4"/>
      <c r="L124" s="4"/>
      <c r="M124" s="4"/>
      <c r="N124" s="4"/>
      <c r="O124" s="4"/>
      <c r="P124" s="4"/>
      <c r="Q124" s="4"/>
      <c r="R124" s="4"/>
      <c r="S124" s="4">
        <v>9.0</v>
      </c>
      <c r="T124" s="4"/>
      <c r="U124" s="4"/>
      <c r="V124" s="4"/>
      <c r="W124" s="4"/>
      <c r="X124" s="4" t="s">
        <v>32</v>
      </c>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ht="15.75" customHeight="1">
      <c r="A125" s="36" t="s">
        <v>42</v>
      </c>
      <c r="B125" s="36" t="s">
        <v>297</v>
      </c>
      <c r="C125" s="36" t="s">
        <v>298</v>
      </c>
      <c r="D125" s="4"/>
      <c r="E125" s="4"/>
      <c r="F125" s="4">
        <v>125.0</v>
      </c>
      <c r="G125" s="4"/>
      <c r="H125" s="4"/>
      <c r="I125" s="4"/>
      <c r="J125" s="4"/>
      <c r="K125" s="4"/>
      <c r="L125" s="4"/>
      <c r="M125" s="4"/>
      <c r="N125" s="4"/>
      <c r="O125" s="4"/>
      <c r="P125" s="4"/>
      <c r="Q125" s="4"/>
      <c r="R125" s="4"/>
      <c r="S125" s="4">
        <v>6.0</v>
      </c>
      <c r="T125" s="4"/>
      <c r="U125" s="4"/>
      <c r="V125" s="4"/>
      <c r="W125" s="4"/>
      <c r="X125" s="4" t="s">
        <v>32</v>
      </c>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ht="15.75" customHeight="1">
      <c r="A126" s="36" t="s">
        <v>191</v>
      </c>
      <c r="B126" s="36" t="s">
        <v>299</v>
      </c>
      <c r="C126" s="36" t="s">
        <v>300</v>
      </c>
      <c r="D126" s="4"/>
      <c r="E126" s="4"/>
      <c r="F126" s="4">
        <v>126.0</v>
      </c>
      <c r="G126" s="4"/>
      <c r="H126" s="4"/>
      <c r="I126" s="21" t="b">
        <v>1</v>
      </c>
      <c r="J126" s="4"/>
      <c r="K126" s="4"/>
      <c r="L126" s="36" t="s">
        <v>301</v>
      </c>
      <c r="M126" s="4"/>
      <c r="N126" s="4"/>
      <c r="O126" s="4"/>
      <c r="P126" s="4"/>
      <c r="Q126" s="4"/>
      <c r="R126" s="4"/>
      <c r="S126" s="4">
        <v>7.0</v>
      </c>
      <c r="T126" s="4"/>
      <c r="U126" s="4"/>
      <c r="V126" s="4"/>
      <c r="W126" s="4" t="str">
        <f>IFERROR(__xludf.DUMMYFUNCTION("""COMPUTED_VALUE"""),"yes_no_na1")</f>
        <v>yes_no_na1</v>
      </c>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ht="15.75" customHeight="1">
      <c r="A127" s="4" t="s">
        <v>48</v>
      </c>
      <c r="B127" s="36" t="s">
        <v>302</v>
      </c>
      <c r="C127" s="36" t="s">
        <v>163</v>
      </c>
      <c r="D127" s="4"/>
      <c r="E127" s="4"/>
      <c r="F127" s="4">
        <v>127.0</v>
      </c>
      <c r="G127" s="4"/>
      <c r="H127" s="4"/>
      <c r="I127" s="4"/>
      <c r="J127" s="4"/>
      <c r="K127" s="4"/>
      <c r="L127" s="4"/>
      <c r="M127" s="4"/>
      <c r="N127" s="4"/>
      <c r="O127" s="4"/>
      <c r="P127" s="4"/>
      <c r="Q127" s="4"/>
      <c r="R127" s="4"/>
      <c r="S127" s="4">
        <v>9.0</v>
      </c>
      <c r="T127" s="4"/>
      <c r="U127" s="4"/>
      <c r="V127" s="4"/>
      <c r="W127" s="4"/>
      <c r="X127" s="4" t="s">
        <v>32</v>
      </c>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ht="15.75" customHeight="1">
      <c r="A128" s="36" t="s">
        <v>191</v>
      </c>
      <c r="B128" s="36" t="s">
        <v>303</v>
      </c>
      <c r="C128" s="36" t="s">
        <v>304</v>
      </c>
      <c r="D128" s="4"/>
      <c r="E128" s="4"/>
      <c r="F128" s="4">
        <v>128.0</v>
      </c>
      <c r="G128" s="4"/>
      <c r="H128" s="4"/>
      <c r="I128" s="21" t="b">
        <v>1</v>
      </c>
      <c r="J128" s="4"/>
      <c r="K128" s="4"/>
      <c r="L128" s="36" t="s">
        <v>305</v>
      </c>
      <c r="M128" s="4"/>
      <c r="N128" s="4"/>
      <c r="O128" s="4"/>
      <c r="P128" s="4"/>
      <c r="Q128" s="4"/>
      <c r="R128" s="4"/>
      <c r="S128" s="4">
        <v>7.0</v>
      </c>
      <c r="T128" s="4"/>
      <c r="U128" s="4"/>
      <c r="V128" s="4"/>
      <c r="W128" s="4" t="str">
        <f>IFERROR(__xludf.DUMMYFUNCTION("""COMPUTED_VALUE"""),"yes_no_na1")</f>
        <v>yes_no_na1</v>
      </c>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ht="15.75" customHeight="1">
      <c r="A129" s="4" t="s">
        <v>48</v>
      </c>
      <c r="B129" s="36" t="s">
        <v>306</v>
      </c>
      <c r="C129" s="36" t="s">
        <v>163</v>
      </c>
      <c r="D129" s="4"/>
      <c r="E129" s="4"/>
      <c r="F129" s="4">
        <v>129.0</v>
      </c>
      <c r="G129" s="4"/>
      <c r="H129" s="4"/>
      <c r="I129" s="4"/>
      <c r="J129" s="4"/>
      <c r="K129" s="4"/>
      <c r="L129" s="4"/>
      <c r="M129" s="4"/>
      <c r="N129" s="4"/>
      <c r="O129" s="4"/>
      <c r="P129" s="4"/>
      <c r="Q129" s="4"/>
      <c r="R129" s="4"/>
      <c r="S129" s="4">
        <v>9.0</v>
      </c>
      <c r="T129" s="4"/>
      <c r="U129" s="4"/>
      <c r="V129" s="4"/>
      <c r="W129" s="4"/>
      <c r="X129" s="4" t="s">
        <v>32</v>
      </c>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ht="15.75" customHeight="1">
      <c r="A130" s="36" t="s">
        <v>42</v>
      </c>
      <c r="B130" s="36" t="s">
        <v>307</v>
      </c>
      <c r="C130" s="36" t="s">
        <v>308</v>
      </c>
      <c r="D130" s="4"/>
      <c r="E130" s="4"/>
      <c r="F130" s="4">
        <v>130.0</v>
      </c>
      <c r="G130" s="4"/>
      <c r="H130" s="4"/>
      <c r="I130" s="4"/>
      <c r="J130" s="4"/>
      <c r="K130" s="4"/>
      <c r="L130" s="4"/>
      <c r="M130" s="4"/>
      <c r="N130" s="4"/>
      <c r="O130" s="4"/>
      <c r="P130" s="4"/>
      <c r="Q130" s="4"/>
      <c r="R130" s="4"/>
      <c r="S130" s="4">
        <v>6.0</v>
      </c>
      <c r="T130" s="4"/>
      <c r="U130" s="4"/>
      <c r="V130" s="4"/>
      <c r="W130" s="4"/>
      <c r="X130" s="4" t="s">
        <v>32</v>
      </c>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ht="15.75" customHeight="1">
      <c r="A131" s="36" t="s">
        <v>178</v>
      </c>
      <c r="B131" s="36" t="s">
        <v>309</v>
      </c>
      <c r="C131" s="36" t="s">
        <v>310</v>
      </c>
      <c r="D131" s="4"/>
      <c r="E131" s="4"/>
      <c r="F131" s="4">
        <v>131.0</v>
      </c>
      <c r="G131" s="4"/>
      <c r="H131" s="4"/>
      <c r="I131" s="21" t="b">
        <v>1</v>
      </c>
      <c r="J131" s="4"/>
      <c r="K131" s="4"/>
      <c r="L131" s="36" t="s">
        <v>311</v>
      </c>
      <c r="M131" s="4"/>
      <c r="N131" s="4"/>
      <c r="O131" s="4"/>
      <c r="P131" s="4"/>
      <c r="Q131" s="4"/>
      <c r="R131" s="4"/>
      <c r="S131" s="4">
        <v>8.0</v>
      </c>
      <c r="T131" s="4"/>
      <c r="U131" s="4"/>
      <c r="V131" s="4"/>
      <c r="W131" s="4" t="str">
        <f>IFERROR(__xludf.DUMMYFUNCTION("""COMPUTED_VALUE"""),"yes_no_na2")</f>
        <v>yes_no_na2</v>
      </c>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ht="15.75" customHeight="1">
      <c r="A132" s="4" t="s">
        <v>48</v>
      </c>
      <c r="B132" s="36" t="s">
        <v>312</v>
      </c>
      <c r="C132" s="36" t="s">
        <v>163</v>
      </c>
      <c r="D132" s="4"/>
      <c r="E132" s="4"/>
      <c r="F132" s="4">
        <v>132.0</v>
      </c>
      <c r="G132" s="4"/>
      <c r="H132" s="4"/>
      <c r="I132" s="4"/>
      <c r="J132" s="4"/>
      <c r="K132" s="4"/>
      <c r="L132" s="4"/>
      <c r="M132" s="4"/>
      <c r="N132" s="4"/>
      <c r="O132" s="4"/>
      <c r="P132" s="4"/>
      <c r="Q132" s="4"/>
      <c r="R132" s="4"/>
      <c r="S132" s="4">
        <v>9.0</v>
      </c>
      <c r="T132" s="4"/>
      <c r="U132" s="4"/>
      <c r="V132" s="4"/>
      <c r="W132" s="4"/>
      <c r="X132" s="4" t="s">
        <v>32</v>
      </c>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ht="15.75" customHeight="1">
      <c r="A133" s="36" t="s">
        <v>191</v>
      </c>
      <c r="B133" s="36" t="s">
        <v>313</v>
      </c>
      <c r="C133" s="36" t="s">
        <v>314</v>
      </c>
      <c r="D133" s="4"/>
      <c r="E133" s="4"/>
      <c r="F133" s="4">
        <v>133.0</v>
      </c>
      <c r="G133" s="4"/>
      <c r="H133" s="4"/>
      <c r="I133" s="21" t="b">
        <v>1</v>
      </c>
      <c r="J133" s="4"/>
      <c r="K133" s="4"/>
      <c r="L133" s="36" t="s">
        <v>315</v>
      </c>
      <c r="M133" s="4"/>
      <c r="N133" s="4"/>
      <c r="O133" s="4"/>
      <c r="P133" s="4"/>
      <c r="Q133" s="4"/>
      <c r="R133" s="4"/>
      <c r="S133" s="4">
        <v>8.0</v>
      </c>
      <c r="T133" s="4"/>
      <c r="U133" s="4"/>
      <c r="V133" s="4"/>
      <c r="W133" s="4" t="str">
        <f>IFERROR(__xludf.DUMMYFUNCTION("""COMPUTED_VALUE"""),"yes_no_na1")</f>
        <v>yes_no_na1</v>
      </c>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ht="15.75" customHeight="1">
      <c r="A134" s="4" t="s">
        <v>48</v>
      </c>
      <c r="B134" s="36" t="s">
        <v>316</v>
      </c>
      <c r="C134" s="36" t="s">
        <v>163</v>
      </c>
      <c r="D134" s="4"/>
      <c r="E134" s="4"/>
      <c r="F134" s="4">
        <v>134.0</v>
      </c>
      <c r="G134" s="4"/>
      <c r="H134" s="4"/>
      <c r="I134" s="4"/>
      <c r="J134" s="4"/>
      <c r="K134" s="4"/>
      <c r="L134" s="4"/>
      <c r="M134" s="4"/>
      <c r="N134" s="4"/>
      <c r="O134" s="4"/>
      <c r="P134" s="4"/>
      <c r="Q134" s="4"/>
      <c r="R134" s="4"/>
      <c r="S134" s="4">
        <v>9.0</v>
      </c>
      <c r="T134" s="4"/>
      <c r="U134" s="4"/>
      <c r="V134" s="4"/>
      <c r="W134" s="4"/>
      <c r="X134" s="4" t="s">
        <v>32</v>
      </c>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ht="15.75" customHeight="1">
      <c r="A135" s="36" t="s">
        <v>158</v>
      </c>
      <c r="B135" s="36" t="s">
        <v>317</v>
      </c>
      <c r="C135" s="36" t="s">
        <v>318</v>
      </c>
      <c r="D135" s="4"/>
      <c r="E135" s="4"/>
      <c r="F135" s="4">
        <v>135.0</v>
      </c>
      <c r="G135" s="4"/>
      <c r="H135" s="4"/>
      <c r="I135" s="21" t="b">
        <v>1</v>
      </c>
      <c r="J135" s="4"/>
      <c r="K135" s="4"/>
      <c r="L135" s="36" t="s">
        <v>319</v>
      </c>
      <c r="M135" s="4"/>
      <c r="N135" s="4"/>
      <c r="O135" s="4"/>
      <c r="P135" s="4"/>
      <c r="Q135" s="4"/>
      <c r="R135" s="4"/>
      <c r="S135" s="4">
        <v>8.0</v>
      </c>
      <c r="T135" s="4"/>
      <c r="U135" s="4"/>
      <c r="V135" s="4"/>
      <c r="W135" s="4" t="str">
        <f>IFERROR(__xludf.DUMMYFUNCTION("""COMPUTED_VALUE"""),"yes_no_na3")</f>
        <v>yes_no_na3</v>
      </c>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ht="15.75" customHeight="1">
      <c r="A136" s="4" t="s">
        <v>48</v>
      </c>
      <c r="B136" s="36" t="s">
        <v>320</v>
      </c>
      <c r="C136" s="36" t="s">
        <v>163</v>
      </c>
      <c r="D136" s="4"/>
      <c r="E136" s="4"/>
      <c r="F136" s="4">
        <v>136.0</v>
      </c>
      <c r="G136" s="4"/>
      <c r="H136" s="4"/>
      <c r="I136" s="4"/>
      <c r="J136" s="4"/>
      <c r="K136" s="4"/>
      <c r="L136" s="4"/>
      <c r="M136" s="4"/>
      <c r="N136" s="4"/>
      <c r="O136" s="4"/>
      <c r="P136" s="4"/>
      <c r="Q136" s="4"/>
      <c r="R136" s="4"/>
      <c r="S136" s="4">
        <v>9.0</v>
      </c>
      <c r="T136" s="4"/>
      <c r="U136" s="4"/>
      <c r="V136" s="4"/>
      <c r="W136" s="4"/>
      <c r="X136" s="4" t="s">
        <v>32</v>
      </c>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ht="15.75" customHeight="1">
      <c r="A137" s="36" t="s">
        <v>42</v>
      </c>
      <c r="B137" s="36" t="s">
        <v>321</v>
      </c>
      <c r="C137" s="36" t="s">
        <v>322</v>
      </c>
      <c r="D137" s="4"/>
      <c r="E137" s="4"/>
      <c r="F137" s="4">
        <v>137.0</v>
      </c>
      <c r="G137" s="4"/>
      <c r="H137" s="4"/>
      <c r="I137" s="4"/>
      <c r="J137" s="4"/>
      <c r="K137" s="4"/>
      <c r="L137" s="4"/>
      <c r="M137" s="4"/>
      <c r="N137" s="4"/>
      <c r="O137" s="4"/>
      <c r="P137" s="4"/>
      <c r="Q137" s="4"/>
      <c r="R137" s="4"/>
      <c r="S137" s="4">
        <v>6.0</v>
      </c>
      <c r="T137" s="4"/>
      <c r="U137" s="4"/>
      <c r="V137" s="4"/>
      <c r="W137" s="4"/>
      <c r="X137" s="4" t="s">
        <v>32</v>
      </c>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ht="15.75" customHeight="1">
      <c r="A138" s="36" t="s">
        <v>178</v>
      </c>
      <c r="B138" s="36" t="s">
        <v>323</v>
      </c>
      <c r="C138" s="36" t="s">
        <v>324</v>
      </c>
      <c r="D138" s="4"/>
      <c r="E138" s="4"/>
      <c r="F138" s="4">
        <v>138.0</v>
      </c>
      <c r="G138" s="4"/>
      <c r="H138" s="4"/>
      <c r="I138" s="21" t="b">
        <v>1</v>
      </c>
      <c r="J138" s="4"/>
      <c r="K138" s="4"/>
      <c r="L138" s="36" t="s">
        <v>325</v>
      </c>
      <c r="M138" s="4"/>
      <c r="N138" s="4"/>
      <c r="O138" s="4"/>
      <c r="P138" s="4"/>
      <c r="Q138" s="4"/>
      <c r="R138" s="4"/>
      <c r="S138" s="4">
        <v>8.0</v>
      </c>
      <c r="T138" s="4"/>
      <c r="U138" s="4"/>
      <c r="V138" s="4"/>
      <c r="W138" s="4" t="str">
        <f>IFERROR(__xludf.DUMMYFUNCTION("""COMPUTED_VALUE"""),"yes_no_na2")</f>
        <v>yes_no_na2</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ht="15.75" customHeight="1">
      <c r="A139" s="4" t="s">
        <v>48</v>
      </c>
      <c r="B139" s="36" t="s">
        <v>326</v>
      </c>
      <c r="C139" s="36" t="s">
        <v>163</v>
      </c>
      <c r="D139" s="4"/>
      <c r="E139" s="4"/>
      <c r="F139" s="4">
        <v>139.0</v>
      </c>
      <c r="G139" s="4"/>
      <c r="H139" s="4"/>
      <c r="I139" s="4"/>
      <c r="J139" s="4"/>
      <c r="K139" s="4"/>
      <c r="L139" s="4"/>
      <c r="M139" s="4"/>
      <c r="N139" s="4"/>
      <c r="O139" s="4"/>
      <c r="P139" s="4"/>
      <c r="Q139" s="4"/>
      <c r="R139" s="4"/>
      <c r="S139" s="4">
        <v>9.0</v>
      </c>
      <c r="T139" s="4"/>
      <c r="U139" s="4"/>
      <c r="V139" s="4"/>
      <c r="W139" s="4"/>
      <c r="X139" s="4" t="s">
        <v>32</v>
      </c>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ht="15.75" customHeight="1">
      <c r="A140" s="36" t="s">
        <v>158</v>
      </c>
      <c r="B140" s="36" t="s">
        <v>327</v>
      </c>
      <c r="C140" s="36" t="s">
        <v>328</v>
      </c>
      <c r="D140" s="4"/>
      <c r="E140" s="4"/>
      <c r="F140" s="4">
        <v>140.0</v>
      </c>
      <c r="G140" s="4"/>
      <c r="H140" s="4"/>
      <c r="I140" s="21" t="b">
        <v>1</v>
      </c>
      <c r="J140" s="4"/>
      <c r="K140" s="4"/>
      <c r="L140" s="36" t="s">
        <v>329</v>
      </c>
      <c r="M140" s="4"/>
      <c r="N140" s="4"/>
      <c r="O140" s="4"/>
      <c r="P140" s="4"/>
      <c r="Q140" s="4"/>
      <c r="R140" s="4"/>
      <c r="S140" s="4">
        <v>8.0</v>
      </c>
      <c r="T140" s="4"/>
      <c r="U140" s="4"/>
      <c r="V140" s="4"/>
      <c r="W140" s="4" t="str">
        <f>IFERROR(__xludf.DUMMYFUNCTION("""COMPUTED_VALUE"""),"yes_no_na3")</f>
        <v>yes_no_na3</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ht="15.75" customHeight="1">
      <c r="A141" s="4" t="s">
        <v>48</v>
      </c>
      <c r="B141" s="36" t="s">
        <v>330</v>
      </c>
      <c r="C141" s="36" t="s">
        <v>163</v>
      </c>
      <c r="D141" s="4"/>
      <c r="E141" s="4"/>
      <c r="F141" s="4">
        <v>141.0</v>
      </c>
      <c r="G141" s="4"/>
      <c r="H141" s="4"/>
      <c r="I141" s="4"/>
      <c r="J141" s="4"/>
      <c r="K141" s="4"/>
      <c r="L141" s="4"/>
      <c r="M141" s="4"/>
      <c r="N141" s="4"/>
      <c r="O141" s="4"/>
      <c r="P141" s="4"/>
      <c r="Q141" s="4"/>
      <c r="R141" s="4"/>
      <c r="S141" s="4">
        <v>9.0</v>
      </c>
      <c r="T141" s="4"/>
      <c r="U141" s="4"/>
      <c r="V141" s="4"/>
      <c r="W141" s="4"/>
      <c r="X141" s="4" t="s">
        <v>32</v>
      </c>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ht="15.75" customHeight="1">
      <c r="A142" s="36" t="s">
        <v>42</v>
      </c>
      <c r="B142" s="36" t="s">
        <v>331</v>
      </c>
      <c r="C142" s="36" t="s">
        <v>332</v>
      </c>
      <c r="D142" s="4"/>
      <c r="E142" s="4"/>
      <c r="F142" s="4">
        <v>142.0</v>
      </c>
      <c r="G142" s="4"/>
      <c r="H142" s="4"/>
      <c r="I142" s="4"/>
      <c r="J142" s="4"/>
      <c r="K142" s="4"/>
      <c r="L142" s="4"/>
      <c r="M142" s="4"/>
      <c r="N142" s="4"/>
      <c r="O142" s="4"/>
      <c r="P142" s="4"/>
      <c r="Q142" s="4"/>
      <c r="R142" s="4"/>
      <c r="S142" s="4">
        <v>6.0</v>
      </c>
      <c r="T142" s="4"/>
      <c r="U142" s="4"/>
      <c r="V142" s="4"/>
      <c r="W142" s="4"/>
      <c r="X142" s="4" t="s">
        <v>32</v>
      </c>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ht="15.75" customHeight="1">
      <c r="A143" s="36" t="s">
        <v>191</v>
      </c>
      <c r="B143" s="36" t="s">
        <v>333</v>
      </c>
      <c r="C143" s="36" t="s">
        <v>334</v>
      </c>
      <c r="D143" s="4"/>
      <c r="E143" s="4"/>
      <c r="F143" s="4">
        <v>143.0</v>
      </c>
      <c r="G143" s="4"/>
      <c r="H143" s="4"/>
      <c r="I143" s="21" t="b">
        <v>1</v>
      </c>
      <c r="J143" s="4"/>
      <c r="K143" s="4"/>
      <c r="L143" s="36" t="s">
        <v>335</v>
      </c>
      <c r="M143" s="4"/>
      <c r="N143" s="4"/>
      <c r="O143" s="4"/>
      <c r="P143" s="4"/>
      <c r="Q143" s="4"/>
      <c r="R143" s="4"/>
      <c r="S143" s="4">
        <v>8.0</v>
      </c>
      <c r="T143" s="4"/>
      <c r="U143" s="4"/>
      <c r="V143" s="4"/>
      <c r="W143" s="4" t="str">
        <f>IFERROR(__xludf.DUMMYFUNCTION("""COMPUTED_VALUE"""),"yes_no_na1")</f>
        <v>yes_no_na1</v>
      </c>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ht="15.75" customHeight="1">
      <c r="A144" s="4" t="s">
        <v>48</v>
      </c>
      <c r="B144" s="36" t="s">
        <v>336</v>
      </c>
      <c r="C144" s="36" t="s">
        <v>163</v>
      </c>
      <c r="D144" s="4"/>
      <c r="E144" s="4"/>
      <c r="F144" s="4">
        <v>144.0</v>
      </c>
      <c r="G144" s="4"/>
      <c r="H144" s="4"/>
      <c r="I144" s="4"/>
      <c r="J144" s="4"/>
      <c r="K144" s="4"/>
      <c r="L144" s="4"/>
      <c r="M144" s="4"/>
      <c r="N144" s="4"/>
      <c r="O144" s="4"/>
      <c r="P144" s="4"/>
      <c r="Q144" s="4"/>
      <c r="R144" s="4"/>
      <c r="S144" s="4">
        <v>9.0</v>
      </c>
      <c r="T144" s="4"/>
      <c r="U144" s="4"/>
      <c r="V144" s="4"/>
      <c r="W144" s="4"/>
      <c r="X144" s="4" t="s">
        <v>32</v>
      </c>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ht="15.75" customHeight="1">
      <c r="A145" s="36" t="s">
        <v>191</v>
      </c>
      <c r="B145" s="36" t="s">
        <v>337</v>
      </c>
      <c r="C145" s="36" t="s">
        <v>338</v>
      </c>
      <c r="D145" s="4"/>
      <c r="E145" s="4"/>
      <c r="F145" s="4">
        <v>145.0</v>
      </c>
      <c r="G145" s="4"/>
      <c r="H145" s="4"/>
      <c r="I145" s="21" t="b">
        <v>1</v>
      </c>
      <c r="J145" s="4"/>
      <c r="K145" s="4"/>
      <c r="L145" s="36" t="s">
        <v>339</v>
      </c>
      <c r="M145" s="4"/>
      <c r="N145" s="4"/>
      <c r="O145" s="4"/>
      <c r="P145" s="4"/>
      <c r="Q145" s="4"/>
      <c r="R145" s="4"/>
      <c r="S145" s="4">
        <v>8.0</v>
      </c>
      <c r="T145" s="4"/>
      <c r="U145" s="4"/>
      <c r="V145" s="4"/>
      <c r="W145" s="4" t="str">
        <f>IFERROR(__xludf.DUMMYFUNCTION("""COMPUTED_VALUE"""),"yes_no_na1")</f>
        <v>yes_no_na1</v>
      </c>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ht="15.75" customHeight="1">
      <c r="A146" s="4" t="s">
        <v>48</v>
      </c>
      <c r="B146" s="36" t="s">
        <v>340</v>
      </c>
      <c r="C146" s="36" t="s">
        <v>163</v>
      </c>
      <c r="D146" s="4"/>
      <c r="E146" s="4"/>
      <c r="F146" s="4">
        <v>146.0</v>
      </c>
      <c r="G146" s="4"/>
      <c r="H146" s="4"/>
      <c r="I146" s="4"/>
      <c r="J146" s="4"/>
      <c r="K146" s="4"/>
      <c r="L146" s="4"/>
      <c r="M146" s="4"/>
      <c r="N146" s="4"/>
      <c r="O146" s="4"/>
      <c r="P146" s="4"/>
      <c r="Q146" s="4"/>
      <c r="R146" s="4"/>
      <c r="S146" s="4">
        <v>9.0</v>
      </c>
      <c r="T146" s="4"/>
      <c r="U146" s="4"/>
      <c r="V146" s="4"/>
      <c r="W146" s="4"/>
      <c r="X146" s="4" t="s">
        <v>32</v>
      </c>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ht="15.75" customHeight="1">
      <c r="A147" s="36" t="s">
        <v>42</v>
      </c>
      <c r="B147" s="36" t="s">
        <v>341</v>
      </c>
      <c r="C147" s="36" t="s">
        <v>342</v>
      </c>
      <c r="D147" s="4"/>
      <c r="E147" s="4"/>
      <c r="F147" s="4">
        <v>147.0</v>
      </c>
      <c r="G147" s="4"/>
      <c r="H147" s="4"/>
      <c r="I147" s="4"/>
      <c r="J147" s="4"/>
      <c r="K147" s="4"/>
      <c r="L147" s="4"/>
      <c r="M147" s="4"/>
      <c r="N147" s="4"/>
      <c r="O147" s="4"/>
      <c r="P147" s="4"/>
      <c r="Q147" s="4"/>
      <c r="R147" s="4"/>
      <c r="S147" s="4">
        <v>6.0</v>
      </c>
      <c r="T147" s="4"/>
      <c r="U147" s="4"/>
      <c r="V147" s="4"/>
      <c r="W147" s="4"/>
      <c r="X147" s="4" t="s">
        <v>32</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ht="15.75" customHeight="1">
      <c r="A148" s="36" t="s">
        <v>191</v>
      </c>
      <c r="B148" s="36" t="s">
        <v>343</v>
      </c>
      <c r="C148" s="36" t="s">
        <v>344</v>
      </c>
      <c r="D148" s="4"/>
      <c r="E148" s="4"/>
      <c r="F148" s="4">
        <v>148.0</v>
      </c>
      <c r="G148" s="4"/>
      <c r="H148" s="4"/>
      <c r="I148" s="21" t="b">
        <v>1</v>
      </c>
      <c r="J148" s="4"/>
      <c r="K148" s="4"/>
      <c r="L148" s="36" t="s">
        <v>345</v>
      </c>
      <c r="M148" s="4"/>
      <c r="N148" s="4"/>
      <c r="O148" s="4"/>
      <c r="P148" s="4"/>
      <c r="Q148" s="4"/>
      <c r="R148" s="4"/>
      <c r="S148" s="4">
        <v>8.0</v>
      </c>
      <c r="T148" s="4"/>
      <c r="U148" s="4"/>
      <c r="V148" s="4"/>
      <c r="W148" s="4" t="str">
        <f>IFERROR(__xludf.DUMMYFUNCTION("""COMPUTED_VALUE"""),"yes_no_na1")</f>
        <v>yes_no_na1</v>
      </c>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ht="15.75" customHeight="1">
      <c r="A149" s="4" t="s">
        <v>48</v>
      </c>
      <c r="B149" s="36" t="s">
        <v>346</v>
      </c>
      <c r="C149" s="36" t="s">
        <v>163</v>
      </c>
      <c r="D149" s="4"/>
      <c r="E149" s="4"/>
      <c r="F149" s="4">
        <v>149.0</v>
      </c>
      <c r="G149" s="4"/>
      <c r="H149" s="4"/>
      <c r="I149" s="4"/>
      <c r="J149" s="4"/>
      <c r="K149" s="4"/>
      <c r="L149" s="4"/>
      <c r="M149" s="4"/>
      <c r="N149" s="4"/>
      <c r="O149" s="4"/>
      <c r="P149" s="4"/>
      <c r="Q149" s="4"/>
      <c r="R149" s="4"/>
      <c r="S149" s="4">
        <v>9.0</v>
      </c>
      <c r="T149" s="4"/>
      <c r="U149" s="4"/>
      <c r="V149" s="4"/>
      <c r="W149" s="4"/>
      <c r="X149" s="4" t="s">
        <v>32</v>
      </c>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ht="15.75" customHeight="1">
      <c r="A150" s="36" t="s">
        <v>178</v>
      </c>
      <c r="B150" s="36" t="s">
        <v>347</v>
      </c>
      <c r="C150" s="36" t="s">
        <v>348</v>
      </c>
      <c r="D150" s="4"/>
      <c r="E150" s="4"/>
      <c r="F150" s="4">
        <v>150.0</v>
      </c>
      <c r="G150" s="4"/>
      <c r="H150" s="4"/>
      <c r="I150" s="21" t="b">
        <v>1</v>
      </c>
      <c r="J150" s="4"/>
      <c r="K150" s="4"/>
      <c r="L150" s="36" t="s">
        <v>349</v>
      </c>
      <c r="M150" s="4"/>
      <c r="N150" s="4"/>
      <c r="O150" s="4"/>
      <c r="P150" s="4"/>
      <c r="Q150" s="4"/>
      <c r="R150" s="4"/>
      <c r="S150" s="4">
        <v>8.0</v>
      </c>
      <c r="T150" s="4"/>
      <c r="U150" s="4"/>
      <c r="V150" s="4"/>
      <c r="W150" s="4" t="str">
        <f>IFERROR(__xludf.DUMMYFUNCTION("""COMPUTED_VALUE"""),"yes_no_na2")</f>
        <v>yes_no_na2</v>
      </c>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ht="15.75" customHeight="1">
      <c r="A151" s="4" t="s">
        <v>48</v>
      </c>
      <c r="B151" s="36" t="s">
        <v>350</v>
      </c>
      <c r="C151" s="36" t="s">
        <v>163</v>
      </c>
      <c r="D151" s="4"/>
      <c r="E151" s="4"/>
      <c r="F151" s="4">
        <v>151.0</v>
      </c>
      <c r="G151" s="4"/>
      <c r="H151" s="4"/>
      <c r="I151" s="4"/>
      <c r="J151" s="4"/>
      <c r="K151" s="4"/>
      <c r="L151" s="4"/>
      <c r="M151" s="4"/>
      <c r="N151" s="4"/>
      <c r="O151" s="4"/>
      <c r="P151" s="4"/>
      <c r="Q151" s="4"/>
      <c r="R151" s="4"/>
      <c r="S151" s="4">
        <v>9.0</v>
      </c>
      <c r="T151" s="4"/>
      <c r="U151" s="4"/>
      <c r="V151" s="4"/>
      <c r="W151" s="4"/>
      <c r="X151" s="4" t="s">
        <v>32</v>
      </c>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ht="15.75" customHeight="1">
      <c r="A152" s="36" t="s">
        <v>158</v>
      </c>
      <c r="B152" s="36" t="s">
        <v>351</v>
      </c>
      <c r="C152" s="36" t="s">
        <v>352</v>
      </c>
      <c r="D152" s="4"/>
      <c r="E152" s="4"/>
      <c r="F152" s="4">
        <v>152.0</v>
      </c>
      <c r="G152" s="4"/>
      <c r="H152" s="4"/>
      <c r="I152" s="21" t="b">
        <v>1</v>
      </c>
      <c r="J152" s="4"/>
      <c r="K152" s="4"/>
      <c r="L152" s="36" t="s">
        <v>353</v>
      </c>
      <c r="M152" s="4"/>
      <c r="N152" s="4"/>
      <c r="O152" s="4"/>
      <c r="P152" s="4"/>
      <c r="Q152" s="4"/>
      <c r="R152" s="4"/>
      <c r="S152" s="4">
        <v>8.0</v>
      </c>
      <c r="T152" s="4"/>
      <c r="U152" s="4"/>
      <c r="V152" s="4"/>
      <c r="W152" s="4" t="str">
        <f>IFERROR(__xludf.DUMMYFUNCTION("""COMPUTED_VALUE"""),"yes_no_na3")</f>
        <v>yes_no_na3</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ht="15.75" customHeight="1">
      <c r="A153" s="4" t="s">
        <v>48</v>
      </c>
      <c r="B153" s="36" t="s">
        <v>354</v>
      </c>
      <c r="C153" s="36" t="s">
        <v>163</v>
      </c>
      <c r="D153" s="4"/>
      <c r="E153" s="4"/>
      <c r="F153" s="4">
        <v>153.0</v>
      </c>
      <c r="G153" s="4"/>
      <c r="H153" s="4"/>
      <c r="I153" s="4"/>
      <c r="J153" s="4"/>
      <c r="K153" s="4"/>
      <c r="L153" s="4"/>
      <c r="M153" s="4"/>
      <c r="N153" s="4"/>
      <c r="O153" s="4"/>
      <c r="P153" s="4"/>
      <c r="Q153" s="4"/>
      <c r="R153" s="4"/>
      <c r="S153" s="4">
        <v>9.0</v>
      </c>
      <c r="T153" s="4"/>
      <c r="U153" s="4"/>
      <c r="V153" s="4"/>
      <c r="W153" s="4"/>
      <c r="X153" s="4" t="s">
        <v>32</v>
      </c>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ht="15.75" customHeight="1">
      <c r="A154" s="36" t="s">
        <v>42</v>
      </c>
      <c r="B154" s="36" t="s">
        <v>355</v>
      </c>
      <c r="C154" s="36" t="s">
        <v>356</v>
      </c>
      <c r="D154" s="4"/>
      <c r="E154" s="4"/>
      <c r="F154" s="4">
        <v>154.0</v>
      </c>
      <c r="G154" s="4"/>
      <c r="H154" s="4"/>
      <c r="I154" s="4"/>
      <c r="J154" s="4"/>
      <c r="K154" s="4"/>
      <c r="L154" s="4"/>
      <c r="M154" s="4"/>
      <c r="N154" s="4"/>
      <c r="O154" s="4"/>
      <c r="P154" s="4"/>
      <c r="Q154" s="4"/>
      <c r="R154" s="4"/>
      <c r="S154" s="4">
        <v>6.0</v>
      </c>
      <c r="T154" s="4"/>
      <c r="U154" s="4"/>
      <c r="V154" s="4"/>
      <c r="W154" s="4"/>
      <c r="X154" s="4" t="s">
        <v>32</v>
      </c>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ht="15.75" customHeight="1">
      <c r="A155" s="36" t="s">
        <v>178</v>
      </c>
      <c r="B155" s="36" t="s">
        <v>357</v>
      </c>
      <c r="C155" s="36" t="s">
        <v>358</v>
      </c>
      <c r="D155" s="4"/>
      <c r="E155" s="4"/>
      <c r="F155" s="4">
        <v>155.0</v>
      </c>
      <c r="G155" s="4"/>
      <c r="H155" s="4"/>
      <c r="I155" s="21" t="b">
        <v>1</v>
      </c>
      <c r="J155" s="4"/>
      <c r="K155" s="4"/>
      <c r="L155" s="36" t="s">
        <v>359</v>
      </c>
      <c r="M155" s="4"/>
      <c r="N155" s="4"/>
      <c r="O155" s="4"/>
      <c r="P155" s="4"/>
      <c r="Q155" s="4"/>
      <c r="R155" s="4"/>
      <c r="S155" s="4">
        <v>8.0</v>
      </c>
      <c r="T155" s="4"/>
      <c r="U155" s="4"/>
      <c r="V155" s="4"/>
      <c r="W155" s="4" t="str">
        <f>IFERROR(__xludf.DUMMYFUNCTION("""COMPUTED_VALUE"""),"yes_no_na2")</f>
        <v>yes_no_na2</v>
      </c>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ht="15.75" customHeight="1">
      <c r="A156" s="4" t="s">
        <v>48</v>
      </c>
      <c r="B156" s="36" t="s">
        <v>360</v>
      </c>
      <c r="C156" s="36" t="s">
        <v>163</v>
      </c>
      <c r="D156" s="4"/>
      <c r="E156" s="4"/>
      <c r="F156" s="4">
        <v>156.0</v>
      </c>
      <c r="G156" s="4"/>
      <c r="H156" s="4"/>
      <c r="I156" s="4"/>
      <c r="J156" s="4"/>
      <c r="K156" s="4"/>
      <c r="L156" s="4"/>
      <c r="M156" s="4"/>
      <c r="N156" s="4"/>
      <c r="O156" s="4"/>
      <c r="P156" s="4"/>
      <c r="Q156" s="4"/>
      <c r="R156" s="4"/>
      <c r="S156" s="4">
        <v>9.0</v>
      </c>
      <c r="T156" s="4"/>
      <c r="U156" s="4"/>
      <c r="V156" s="4"/>
      <c r="W156" s="4"/>
      <c r="X156" s="4" t="s">
        <v>32</v>
      </c>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ht="15.75" customHeight="1">
      <c r="A157" s="36" t="s">
        <v>191</v>
      </c>
      <c r="B157" s="36" t="s">
        <v>361</v>
      </c>
      <c r="C157" s="36" t="s">
        <v>362</v>
      </c>
      <c r="D157" s="4"/>
      <c r="E157" s="4"/>
      <c r="F157" s="4">
        <v>157.0</v>
      </c>
      <c r="G157" s="4"/>
      <c r="H157" s="4"/>
      <c r="I157" s="21" t="b">
        <v>1</v>
      </c>
      <c r="J157" s="4"/>
      <c r="K157" s="4"/>
      <c r="L157" s="36" t="s">
        <v>363</v>
      </c>
      <c r="M157" s="4"/>
      <c r="N157" s="4"/>
      <c r="O157" s="4"/>
      <c r="P157" s="4"/>
      <c r="Q157" s="4"/>
      <c r="R157" s="4"/>
      <c r="S157" s="4">
        <v>8.0</v>
      </c>
      <c r="T157" s="4"/>
      <c r="U157" s="4"/>
      <c r="V157" s="4"/>
      <c r="W157" s="4" t="str">
        <f>IFERROR(__xludf.DUMMYFUNCTION("""COMPUTED_VALUE"""),"yes_no_na1")</f>
        <v>yes_no_na1</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ht="15.75" customHeight="1">
      <c r="A158" s="4" t="s">
        <v>48</v>
      </c>
      <c r="B158" s="36" t="s">
        <v>364</v>
      </c>
      <c r="C158" s="36" t="s">
        <v>163</v>
      </c>
      <c r="D158" s="4"/>
      <c r="E158" s="4"/>
      <c r="F158" s="4">
        <v>158.0</v>
      </c>
      <c r="G158" s="4"/>
      <c r="H158" s="4"/>
      <c r="I158" s="4"/>
      <c r="J158" s="4"/>
      <c r="K158" s="4"/>
      <c r="L158" s="4"/>
      <c r="M158" s="4"/>
      <c r="N158" s="4"/>
      <c r="O158" s="4"/>
      <c r="P158" s="4"/>
      <c r="Q158" s="4"/>
      <c r="R158" s="4"/>
      <c r="S158" s="4">
        <v>9.0</v>
      </c>
      <c r="T158" s="4"/>
      <c r="U158" s="4"/>
      <c r="V158" s="4"/>
      <c r="W158" s="4"/>
      <c r="X158" s="4" t="s">
        <v>32</v>
      </c>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ht="15.75" customHeight="1">
      <c r="A159" s="36" t="s">
        <v>42</v>
      </c>
      <c r="B159" s="36" t="s">
        <v>365</v>
      </c>
      <c r="C159" s="36" t="s">
        <v>366</v>
      </c>
      <c r="D159" s="4"/>
      <c r="E159" s="4"/>
      <c r="F159" s="4">
        <v>159.0</v>
      </c>
      <c r="G159" s="4"/>
      <c r="H159" s="4"/>
      <c r="I159" s="4"/>
      <c r="J159" s="4"/>
      <c r="K159" s="4"/>
      <c r="L159" s="4"/>
      <c r="M159" s="4"/>
      <c r="N159" s="4"/>
      <c r="O159" s="4"/>
      <c r="P159" s="4"/>
      <c r="Q159" s="4"/>
      <c r="R159" s="4"/>
      <c r="S159" s="4">
        <v>6.0</v>
      </c>
      <c r="T159" s="4"/>
      <c r="U159" s="4"/>
      <c r="V159" s="4"/>
      <c r="W159" s="4"/>
      <c r="X159" s="4" t="s">
        <v>32</v>
      </c>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ht="15.75" customHeight="1">
      <c r="A160" s="36" t="s">
        <v>158</v>
      </c>
      <c r="B160" s="36" t="s">
        <v>367</v>
      </c>
      <c r="C160" s="36" t="s">
        <v>368</v>
      </c>
      <c r="D160" s="4"/>
      <c r="E160" s="4"/>
      <c r="F160" s="4">
        <v>160.0</v>
      </c>
      <c r="G160" s="4"/>
      <c r="H160" s="4"/>
      <c r="I160" s="21" t="b">
        <v>1</v>
      </c>
      <c r="J160" s="4"/>
      <c r="K160" s="4"/>
      <c r="L160" s="36" t="s">
        <v>369</v>
      </c>
      <c r="M160" s="4"/>
      <c r="N160" s="4"/>
      <c r="O160" s="4"/>
      <c r="P160" s="4"/>
      <c r="Q160" s="4"/>
      <c r="R160" s="4"/>
      <c r="S160" s="4">
        <v>8.0</v>
      </c>
      <c r="T160" s="4"/>
      <c r="U160" s="4"/>
      <c r="V160" s="4"/>
      <c r="W160" s="4" t="str">
        <f>IFERROR(__xludf.DUMMYFUNCTION("""COMPUTED_VALUE"""),"yes_no_na3")</f>
        <v>yes_no_na3</v>
      </c>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ht="15.75" customHeight="1">
      <c r="A161" s="4" t="s">
        <v>48</v>
      </c>
      <c r="B161" s="36" t="s">
        <v>370</v>
      </c>
      <c r="C161" s="36" t="s">
        <v>163</v>
      </c>
      <c r="D161" s="4"/>
      <c r="E161" s="4"/>
      <c r="F161" s="4">
        <v>161.0</v>
      </c>
      <c r="G161" s="4"/>
      <c r="H161" s="4"/>
      <c r="I161" s="4"/>
      <c r="J161" s="4"/>
      <c r="K161" s="4"/>
      <c r="L161" s="4"/>
      <c r="M161" s="4"/>
      <c r="N161" s="4"/>
      <c r="O161" s="4"/>
      <c r="P161" s="4"/>
      <c r="Q161" s="4"/>
      <c r="R161" s="4"/>
      <c r="S161" s="4">
        <v>9.0</v>
      </c>
      <c r="T161" s="4"/>
      <c r="U161" s="4"/>
      <c r="V161" s="4"/>
      <c r="W161" s="4"/>
      <c r="X161" s="4" t="s">
        <v>32</v>
      </c>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ht="15.75" customHeight="1">
      <c r="A162" s="36" t="s">
        <v>42</v>
      </c>
      <c r="B162" s="36" t="s">
        <v>371</v>
      </c>
      <c r="C162" s="36" t="s">
        <v>372</v>
      </c>
      <c r="D162" s="4"/>
      <c r="E162" s="4"/>
      <c r="F162" s="4">
        <v>162.0</v>
      </c>
      <c r="G162" s="4"/>
      <c r="H162" s="4"/>
      <c r="I162" s="4"/>
      <c r="J162" s="4"/>
      <c r="K162" s="4"/>
      <c r="L162" s="4"/>
      <c r="M162" s="4"/>
      <c r="N162" s="4"/>
      <c r="O162" s="4"/>
      <c r="P162" s="4"/>
      <c r="Q162" s="4"/>
      <c r="R162" s="4"/>
      <c r="S162" s="4">
        <v>6.0</v>
      </c>
      <c r="T162" s="4"/>
      <c r="U162" s="4"/>
      <c r="V162" s="4"/>
      <c r="W162" s="4"/>
      <c r="X162" s="4" t="s">
        <v>32</v>
      </c>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ht="15.75" customHeight="1">
      <c r="A163" s="54" t="s">
        <v>33</v>
      </c>
      <c r="B163" s="54" t="s">
        <v>373</v>
      </c>
      <c r="C163" s="54" t="s">
        <v>374</v>
      </c>
      <c r="D163" s="53"/>
      <c r="E163" s="53"/>
      <c r="F163" s="53">
        <v>163.0</v>
      </c>
      <c r="G163" s="53"/>
      <c r="H163" s="53"/>
      <c r="I163" s="53"/>
      <c r="J163" s="53"/>
      <c r="K163" s="53"/>
      <c r="L163" s="53"/>
      <c r="M163" s="54" t="s">
        <v>375</v>
      </c>
      <c r="N163" s="53"/>
      <c r="O163" s="53"/>
      <c r="P163" s="53"/>
      <c r="Q163" s="53"/>
      <c r="R163" s="53"/>
      <c r="S163" s="53">
        <v>9.0</v>
      </c>
      <c r="T163" s="53"/>
      <c r="U163" s="53"/>
      <c r="V163" s="53"/>
      <c r="W163" s="53"/>
      <c r="X163" s="53" t="s">
        <v>32</v>
      </c>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row>
    <row r="164" ht="15.75" customHeight="1">
      <c r="A164" s="59" t="s">
        <v>100</v>
      </c>
      <c r="B164" s="61"/>
      <c r="C164" s="61"/>
      <c r="D164" s="61"/>
      <c r="E164" s="61"/>
      <c r="F164" s="61">
        <v>164.0</v>
      </c>
      <c r="G164" s="61"/>
      <c r="H164" s="61"/>
      <c r="I164" s="61"/>
      <c r="J164" s="61"/>
      <c r="K164" s="61"/>
      <c r="L164" s="61"/>
      <c r="M164" s="61"/>
      <c r="N164" s="61"/>
      <c r="O164" s="61"/>
      <c r="P164" s="61"/>
      <c r="Q164" s="61"/>
      <c r="R164" s="61"/>
      <c r="S164" s="61"/>
      <c r="T164" s="61"/>
      <c r="U164" s="61"/>
      <c r="V164" s="61"/>
      <c r="W164" s="61"/>
      <c r="X164" s="61" t="s">
        <v>32</v>
      </c>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row>
    <row r="165" ht="15.75" customHeight="1">
      <c r="A165" s="62" t="s">
        <v>39</v>
      </c>
      <c r="B165" s="62" t="s">
        <v>376</v>
      </c>
      <c r="C165" s="63" t="s">
        <v>377</v>
      </c>
      <c r="D165" s="62"/>
      <c r="E165" s="62"/>
      <c r="F165" s="62">
        <v>165.0</v>
      </c>
      <c r="G165" s="62"/>
      <c r="H165" s="62"/>
      <c r="I165" s="62"/>
      <c r="J165" s="62"/>
      <c r="K165" s="62"/>
      <c r="L165" s="62"/>
      <c r="M165" s="62"/>
      <c r="N165" s="62"/>
      <c r="O165" s="62"/>
      <c r="P165" s="62"/>
      <c r="Q165" s="62"/>
      <c r="R165" s="62"/>
      <c r="S165" s="62">
        <v>6.0</v>
      </c>
      <c r="T165" s="62"/>
      <c r="U165" s="62"/>
      <c r="V165" s="62"/>
      <c r="W165" s="62"/>
      <c r="X165" s="62" t="s">
        <v>32</v>
      </c>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row>
    <row r="166" ht="15.75" customHeight="1">
      <c r="A166" s="4" t="s">
        <v>158</v>
      </c>
      <c r="B166" s="36" t="s">
        <v>378</v>
      </c>
      <c r="C166" s="4" t="s">
        <v>379</v>
      </c>
      <c r="D166" s="4"/>
      <c r="E166" s="4"/>
      <c r="F166" s="4">
        <v>166.0</v>
      </c>
      <c r="H166" s="4"/>
      <c r="I166" s="21" t="b">
        <v>1</v>
      </c>
      <c r="L166" s="36" t="s">
        <v>380</v>
      </c>
      <c r="N166" s="4"/>
      <c r="S166" s="4">
        <v>7.0</v>
      </c>
      <c r="W166" s="4" t="str">
        <f>IFERROR(__xludf.DUMMYFUNCTION("""COMPUTED_VALUE"""),"yes_no_na3")</f>
        <v>yes_no_na3</v>
      </c>
      <c r="X166" s="4"/>
      <c r="Y166" s="4"/>
    </row>
    <row r="167" ht="15.75" customHeight="1">
      <c r="A167" s="4" t="s">
        <v>48</v>
      </c>
      <c r="B167" s="36" t="s">
        <v>381</v>
      </c>
      <c r="C167" s="4" t="s">
        <v>163</v>
      </c>
      <c r="D167" s="4"/>
      <c r="E167" s="4"/>
      <c r="F167" s="4">
        <v>167.0</v>
      </c>
      <c r="H167" s="4"/>
      <c r="I167" s="4"/>
      <c r="S167" s="4">
        <v>9.0</v>
      </c>
      <c r="W167" s="4"/>
      <c r="X167" s="4" t="s">
        <v>32</v>
      </c>
      <c r="Y167" s="4"/>
    </row>
    <row r="168" ht="15.75" customHeight="1">
      <c r="A168" s="36" t="s">
        <v>158</v>
      </c>
      <c r="B168" s="36" t="s">
        <v>382</v>
      </c>
      <c r="C168" s="36" t="s">
        <v>383</v>
      </c>
      <c r="D168" s="4"/>
      <c r="E168" s="4"/>
      <c r="F168" s="4">
        <v>168.0</v>
      </c>
      <c r="H168" s="4"/>
      <c r="I168" s="21" t="b">
        <v>1</v>
      </c>
      <c r="L168" s="36" t="s">
        <v>384</v>
      </c>
      <c r="N168" s="4"/>
      <c r="S168" s="4">
        <v>7.0</v>
      </c>
      <c r="W168" s="4" t="str">
        <f>IFERROR(__xludf.DUMMYFUNCTION("""COMPUTED_VALUE"""),"yes_no_na3")</f>
        <v>yes_no_na3</v>
      </c>
      <c r="X168" s="4"/>
      <c r="Y168" s="4"/>
    </row>
    <row r="169" ht="15.75" customHeight="1">
      <c r="A169" s="4" t="s">
        <v>48</v>
      </c>
      <c r="B169" s="36" t="s">
        <v>385</v>
      </c>
      <c r="C169" s="4" t="s">
        <v>163</v>
      </c>
      <c r="D169" s="4"/>
      <c r="E169" s="4"/>
      <c r="F169" s="4">
        <v>169.0</v>
      </c>
      <c r="H169" s="4"/>
      <c r="I169" s="4"/>
      <c r="N169" s="4"/>
      <c r="S169" s="4">
        <v>9.0</v>
      </c>
      <c r="W169" s="4"/>
      <c r="X169" s="4" t="s">
        <v>32</v>
      </c>
      <c r="Y169" s="4"/>
    </row>
    <row r="170" ht="15.75" customHeight="1">
      <c r="A170" s="4" t="s">
        <v>178</v>
      </c>
      <c r="B170" s="36" t="s">
        <v>386</v>
      </c>
      <c r="C170" s="36" t="s">
        <v>387</v>
      </c>
      <c r="D170" s="4"/>
      <c r="E170" s="4"/>
      <c r="F170" s="4">
        <v>170.0</v>
      </c>
      <c r="H170" s="4"/>
      <c r="I170" s="21" t="b">
        <v>1</v>
      </c>
      <c r="L170" s="36" t="s">
        <v>388</v>
      </c>
      <c r="N170" s="4"/>
      <c r="S170" s="4">
        <v>7.0</v>
      </c>
      <c r="W170" s="4" t="str">
        <f>IFERROR(__xludf.DUMMYFUNCTION("""COMPUTED_VALUE"""),"yes_no_na2")</f>
        <v>yes_no_na2</v>
      </c>
      <c r="X170" s="4"/>
      <c r="Y170" s="4"/>
    </row>
    <row r="171" ht="15.75" customHeight="1">
      <c r="A171" s="4" t="s">
        <v>48</v>
      </c>
      <c r="B171" s="36" t="s">
        <v>389</v>
      </c>
      <c r="C171" s="4" t="s">
        <v>163</v>
      </c>
      <c r="D171" s="4"/>
      <c r="E171" s="4"/>
      <c r="F171" s="4">
        <v>171.0</v>
      </c>
      <c r="H171" s="4"/>
      <c r="I171" s="4"/>
      <c r="N171" s="4"/>
      <c r="S171" s="4">
        <v>9.0</v>
      </c>
      <c r="W171" s="4"/>
      <c r="X171" s="4" t="s">
        <v>32</v>
      </c>
      <c r="Y171" s="4"/>
    </row>
    <row r="172" ht="15.75" customHeight="1">
      <c r="A172" s="36" t="s">
        <v>178</v>
      </c>
      <c r="B172" s="36" t="s">
        <v>390</v>
      </c>
      <c r="C172" s="36" t="s">
        <v>391</v>
      </c>
      <c r="D172" s="4"/>
      <c r="E172" s="4"/>
      <c r="F172" s="4">
        <v>172.0</v>
      </c>
      <c r="H172" s="4"/>
      <c r="I172" s="21" t="b">
        <v>1</v>
      </c>
      <c r="L172" s="36" t="s">
        <v>392</v>
      </c>
      <c r="N172" s="4"/>
      <c r="S172" s="4">
        <v>7.0</v>
      </c>
      <c r="W172" s="4" t="str">
        <f>IFERROR(__xludf.DUMMYFUNCTION("""COMPUTED_VALUE"""),"yes_no_na2")</f>
        <v>yes_no_na2</v>
      </c>
      <c r="X172" s="4"/>
      <c r="Y172" s="4"/>
    </row>
    <row r="173" ht="15.75" customHeight="1">
      <c r="A173" s="4" t="s">
        <v>48</v>
      </c>
      <c r="B173" s="36" t="s">
        <v>393</v>
      </c>
      <c r="C173" s="4" t="s">
        <v>163</v>
      </c>
      <c r="D173" s="4"/>
      <c r="E173" s="4"/>
      <c r="F173" s="4">
        <v>173.0</v>
      </c>
      <c r="H173" s="4"/>
      <c r="I173" s="4"/>
      <c r="N173" s="4"/>
      <c r="S173" s="4">
        <v>9.0</v>
      </c>
      <c r="W173" s="4"/>
      <c r="X173" s="4" t="s">
        <v>32</v>
      </c>
      <c r="Y173" s="4"/>
    </row>
    <row r="174" ht="15.75" customHeight="1">
      <c r="A174" s="4" t="s">
        <v>42</v>
      </c>
      <c r="B174" s="36" t="s">
        <v>394</v>
      </c>
      <c r="C174" s="36" t="s">
        <v>395</v>
      </c>
      <c r="D174" s="4"/>
      <c r="E174" s="4"/>
      <c r="F174" s="4">
        <v>174.0</v>
      </c>
      <c r="H174" s="4"/>
      <c r="I174" s="4"/>
      <c r="N174" s="4"/>
      <c r="S174" s="4">
        <v>6.0</v>
      </c>
      <c r="W174" s="4"/>
      <c r="X174" s="4" t="s">
        <v>32</v>
      </c>
      <c r="Y174" s="4"/>
    </row>
    <row r="175" ht="15.75" customHeight="1">
      <c r="A175" s="36" t="s">
        <v>178</v>
      </c>
      <c r="B175" s="36" t="s">
        <v>396</v>
      </c>
      <c r="C175" s="36" t="s">
        <v>397</v>
      </c>
      <c r="D175" s="4"/>
      <c r="E175" s="4"/>
      <c r="F175" s="4">
        <v>175.0</v>
      </c>
      <c r="H175" s="4"/>
      <c r="I175" s="21" t="b">
        <v>1</v>
      </c>
      <c r="L175" s="36" t="s">
        <v>398</v>
      </c>
      <c r="N175" s="4"/>
      <c r="S175" s="4">
        <v>7.0</v>
      </c>
      <c r="W175" s="4" t="str">
        <f>IFERROR(__xludf.DUMMYFUNCTION("""COMPUTED_VALUE"""),"yes_no_na2")</f>
        <v>yes_no_na2</v>
      </c>
      <c r="X175" s="4"/>
      <c r="Y175" s="4"/>
    </row>
    <row r="176" ht="15.75" customHeight="1">
      <c r="A176" s="4" t="s">
        <v>48</v>
      </c>
      <c r="B176" s="36" t="s">
        <v>399</v>
      </c>
      <c r="C176" s="4" t="s">
        <v>163</v>
      </c>
      <c r="D176" s="4"/>
      <c r="E176" s="4"/>
      <c r="F176" s="4">
        <v>176.0</v>
      </c>
      <c r="H176" s="4"/>
      <c r="I176" s="4"/>
      <c r="N176" s="4"/>
      <c r="S176" s="4">
        <v>9.0</v>
      </c>
      <c r="W176" s="4"/>
      <c r="X176" s="4" t="s">
        <v>32</v>
      </c>
      <c r="Y176" s="4"/>
    </row>
    <row r="177" ht="15.75" customHeight="1">
      <c r="A177" s="4" t="s">
        <v>191</v>
      </c>
      <c r="B177" s="36" t="s">
        <v>400</v>
      </c>
      <c r="C177" s="36" t="s">
        <v>401</v>
      </c>
      <c r="D177" s="4"/>
      <c r="E177" s="4"/>
      <c r="F177" s="4">
        <v>177.0</v>
      </c>
      <c r="H177" s="4"/>
      <c r="I177" s="21" t="b">
        <v>1</v>
      </c>
      <c r="L177" s="36" t="s">
        <v>402</v>
      </c>
      <c r="N177" s="4"/>
      <c r="S177" s="4">
        <v>7.0</v>
      </c>
      <c r="W177" s="4" t="str">
        <f>IFERROR(__xludf.DUMMYFUNCTION("""COMPUTED_VALUE"""),"yes_no_na1")</f>
        <v>yes_no_na1</v>
      </c>
      <c r="X177" s="4"/>
      <c r="Y177" s="4"/>
    </row>
    <row r="178" ht="15.75" customHeight="1">
      <c r="A178" s="4" t="s">
        <v>48</v>
      </c>
      <c r="B178" s="36" t="s">
        <v>403</v>
      </c>
      <c r="C178" s="4" t="s">
        <v>163</v>
      </c>
      <c r="D178" s="4"/>
      <c r="E178" s="4"/>
      <c r="F178" s="4">
        <v>178.0</v>
      </c>
      <c r="H178" s="4"/>
      <c r="I178" s="4"/>
      <c r="N178" s="4"/>
      <c r="S178" s="4">
        <v>9.0</v>
      </c>
      <c r="W178" s="4"/>
      <c r="X178" s="4" t="s">
        <v>32</v>
      </c>
      <c r="Y178" s="4"/>
    </row>
    <row r="179" ht="15.75" customHeight="1">
      <c r="A179" s="36" t="s">
        <v>42</v>
      </c>
      <c r="B179" s="36" t="s">
        <v>404</v>
      </c>
      <c r="C179" s="36" t="s">
        <v>405</v>
      </c>
      <c r="D179" s="4"/>
      <c r="E179" s="4"/>
      <c r="F179" s="4">
        <v>179.0</v>
      </c>
      <c r="H179" s="4"/>
      <c r="I179" s="4"/>
      <c r="N179" s="4"/>
      <c r="S179" s="4">
        <v>6.0</v>
      </c>
      <c r="W179" s="4"/>
      <c r="X179" s="4" t="s">
        <v>32</v>
      </c>
      <c r="Y179" s="4"/>
    </row>
    <row r="180" ht="15.75" customHeight="1">
      <c r="A180" s="4" t="s">
        <v>191</v>
      </c>
      <c r="B180" s="36" t="s">
        <v>406</v>
      </c>
      <c r="C180" s="36" t="s">
        <v>407</v>
      </c>
      <c r="D180" s="4"/>
      <c r="E180" s="4"/>
      <c r="F180" s="4">
        <v>180.0</v>
      </c>
      <c r="H180" s="4"/>
      <c r="I180" s="21" t="b">
        <v>1</v>
      </c>
      <c r="L180" s="36" t="s">
        <v>408</v>
      </c>
      <c r="N180" s="4"/>
      <c r="S180" s="4">
        <v>7.0</v>
      </c>
      <c r="W180" s="4" t="str">
        <f>IFERROR(__xludf.DUMMYFUNCTION("""COMPUTED_VALUE"""),"yes_no_na1")</f>
        <v>yes_no_na1</v>
      </c>
      <c r="X180" s="4"/>
      <c r="Y180" s="4"/>
    </row>
    <row r="181" ht="15.75" customHeight="1">
      <c r="A181" s="4" t="s">
        <v>48</v>
      </c>
      <c r="B181" s="36" t="s">
        <v>409</v>
      </c>
      <c r="C181" s="4" t="s">
        <v>163</v>
      </c>
      <c r="D181" s="4"/>
      <c r="E181" s="4"/>
      <c r="F181" s="4">
        <v>181.0</v>
      </c>
      <c r="H181" s="4"/>
      <c r="I181" s="4"/>
      <c r="N181" s="4"/>
      <c r="S181" s="4">
        <v>9.0</v>
      </c>
      <c r="W181" s="4"/>
      <c r="X181" s="4" t="s">
        <v>32</v>
      </c>
      <c r="Y181" s="4"/>
    </row>
    <row r="182" ht="15.75" customHeight="1">
      <c r="A182" s="36" t="s">
        <v>42</v>
      </c>
      <c r="B182" s="36" t="s">
        <v>410</v>
      </c>
      <c r="C182" s="36" t="s">
        <v>411</v>
      </c>
      <c r="D182" s="4"/>
      <c r="E182" s="4"/>
      <c r="F182" s="4">
        <v>182.0</v>
      </c>
      <c r="H182" s="4"/>
      <c r="I182" s="4"/>
      <c r="N182" s="4"/>
      <c r="S182" s="4">
        <v>6.0</v>
      </c>
      <c r="W182" s="4"/>
      <c r="X182" s="4" t="s">
        <v>32</v>
      </c>
      <c r="Y182" s="4"/>
    </row>
    <row r="183" ht="15.75" customHeight="1">
      <c r="A183" s="36" t="s">
        <v>178</v>
      </c>
      <c r="B183" s="36" t="s">
        <v>412</v>
      </c>
      <c r="C183" s="36" t="s">
        <v>413</v>
      </c>
      <c r="D183" s="4"/>
      <c r="E183" s="4"/>
      <c r="F183" s="4">
        <v>183.0</v>
      </c>
      <c r="H183" s="4"/>
      <c r="I183" s="21" t="b">
        <v>1</v>
      </c>
      <c r="L183" s="36" t="s">
        <v>414</v>
      </c>
      <c r="N183" s="4"/>
      <c r="S183" s="4">
        <v>7.0</v>
      </c>
      <c r="W183" s="4" t="str">
        <f>IFERROR(__xludf.DUMMYFUNCTION("""COMPUTED_VALUE"""),"yes_no_na2")</f>
        <v>yes_no_na2</v>
      </c>
      <c r="X183" s="4"/>
      <c r="Y183" s="4"/>
    </row>
    <row r="184" ht="15.75" customHeight="1">
      <c r="A184" s="4" t="s">
        <v>48</v>
      </c>
      <c r="B184" s="36" t="s">
        <v>415</v>
      </c>
      <c r="C184" s="4" t="s">
        <v>163</v>
      </c>
      <c r="D184" s="4"/>
      <c r="E184" s="4"/>
      <c r="F184" s="4">
        <v>184.0</v>
      </c>
      <c r="H184" s="4"/>
      <c r="I184" s="4"/>
      <c r="N184" s="4"/>
      <c r="S184" s="4">
        <v>9.0</v>
      </c>
      <c r="W184" s="4"/>
      <c r="X184" s="4" t="s">
        <v>32</v>
      </c>
      <c r="Y184" s="4"/>
    </row>
    <row r="185" ht="15.75" customHeight="1">
      <c r="A185" s="36" t="s">
        <v>178</v>
      </c>
      <c r="B185" s="36" t="s">
        <v>416</v>
      </c>
      <c r="C185" s="36" t="s">
        <v>417</v>
      </c>
      <c r="D185" s="4"/>
      <c r="E185" s="4"/>
      <c r="F185" s="4">
        <v>185.0</v>
      </c>
      <c r="H185" s="4"/>
      <c r="I185" s="21" t="b">
        <v>1</v>
      </c>
      <c r="L185" s="36" t="s">
        <v>418</v>
      </c>
      <c r="N185" s="4"/>
      <c r="S185" s="4">
        <v>7.0</v>
      </c>
      <c r="W185" s="4" t="str">
        <f>IFERROR(__xludf.DUMMYFUNCTION("""COMPUTED_VALUE"""),"yes_no_na2")</f>
        <v>yes_no_na2</v>
      </c>
      <c r="X185" s="4"/>
      <c r="Y185" s="4"/>
    </row>
    <row r="186" ht="15.75" customHeight="1">
      <c r="A186" s="4" t="s">
        <v>48</v>
      </c>
      <c r="B186" s="36" t="s">
        <v>419</v>
      </c>
      <c r="C186" s="4" t="s">
        <v>163</v>
      </c>
      <c r="D186" s="4"/>
      <c r="E186" s="4"/>
      <c r="F186" s="4">
        <v>186.0</v>
      </c>
      <c r="H186" s="4"/>
      <c r="I186" s="4"/>
      <c r="N186" s="4"/>
      <c r="S186" s="4">
        <v>9.0</v>
      </c>
      <c r="W186" s="4"/>
      <c r="X186" s="4" t="s">
        <v>32</v>
      </c>
      <c r="Y186" s="4"/>
    </row>
    <row r="187" ht="15.75" customHeight="1">
      <c r="A187" s="36" t="s">
        <v>191</v>
      </c>
      <c r="B187" s="36" t="s">
        <v>420</v>
      </c>
      <c r="C187" s="36" t="s">
        <v>421</v>
      </c>
      <c r="D187" s="4"/>
      <c r="E187" s="4"/>
      <c r="F187" s="4">
        <v>187.0</v>
      </c>
      <c r="H187" s="4"/>
      <c r="I187" s="21" t="b">
        <v>1</v>
      </c>
      <c r="L187" s="36" t="s">
        <v>422</v>
      </c>
      <c r="N187" s="4"/>
      <c r="S187" s="4">
        <v>8.0</v>
      </c>
      <c r="W187" s="4" t="str">
        <f>IFERROR(__xludf.DUMMYFUNCTION("""COMPUTED_VALUE"""),"yes_no_na1")</f>
        <v>yes_no_na1</v>
      </c>
      <c r="X187" s="4"/>
      <c r="Y187" s="4"/>
    </row>
    <row r="188" ht="15.75" customHeight="1">
      <c r="A188" s="4" t="s">
        <v>48</v>
      </c>
      <c r="B188" s="36" t="s">
        <v>423</v>
      </c>
      <c r="C188" s="4" t="s">
        <v>163</v>
      </c>
      <c r="D188" s="4"/>
      <c r="E188" s="4"/>
      <c r="F188" s="4">
        <v>188.0</v>
      </c>
      <c r="H188" s="4"/>
      <c r="I188" s="4"/>
      <c r="N188" s="4"/>
      <c r="S188" s="4">
        <v>9.0</v>
      </c>
      <c r="W188" s="4"/>
      <c r="X188" s="4" t="s">
        <v>32</v>
      </c>
      <c r="Y188" s="4"/>
    </row>
    <row r="189" ht="15.75" customHeight="1">
      <c r="A189" s="36" t="s">
        <v>178</v>
      </c>
      <c r="B189" s="36" t="s">
        <v>424</v>
      </c>
      <c r="C189" s="64" t="s">
        <v>425</v>
      </c>
      <c r="D189" s="4"/>
      <c r="E189" s="4"/>
      <c r="F189" s="4">
        <v>189.0</v>
      </c>
      <c r="H189" s="4"/>
      <c r="I189" s="21" t="b">
        <v>1</v>
      </c>
      <c r="L189" s="36" t="s">
        <v>426</v>
      </c>
      <c r="N189" s="4"/>
      <c r="S189" s="4">
        <v>8.0</v>
      </c>
      <c r="W189" s="4" t="str">
        <f>IFERROR(__xludf.DUMMYFUNCTION("""COMPUTED_VALUE"""),"yes_no_na2")</f>
        <v>yes_no_na2</v>
      </c>
      <c r="X189" s="4"/>
      <c r="Y189" s="4"/>
    </row>
    <row r="190" ht="15.75" customHeight="1">
      <c r="A190" s="4" t="s">
        <v>48</v>
      </c>
      <c r="B190" s="36" t="s">
        <v>427</v>
      </c>
      <c r="C190" s="4" t="s">
        <v>163</v>
      </c>
      <c r="D190" s="4"/>
      <c r="E190" s="4"/>
      <c r="F190" s="4">
        <v>190.0</v>
      </c>
      <c r="H190" s="4"/>
      <c r="I190" s="4"/>
      <c r="N190" s="4"/>
      <c r="S190" s="4">
        <v>9.0</v>
      </c>
      <c r="W190" s="4"/>
      <c r="X190" s="4" t="s">
        <v>32</v>
      </c>
      <c r="Y190" s="4"/>
    </row>
    <row r="191" ht="15.75" customHeight="1">
      <c r="A191" s="36" t="s">
        <v>178</v>
      </c>
      <c r="B191" s="36" t="s">
        <v>428</v>
      </c>
      <c r="C191" s="64" t="s">
        <v>429</v>
      </c>
      <c r="D191" s="4"/>
      <c r="E191" s="4"/>
      <c r="F191" s="4">
        <v>191.0</v>
      </c>
      <c r="H191" s="4"/>
      <c r="I191" s="21" t="b">
        <v>1</v>
      </c>
      <c r="L191" s="36" t="s">
        <v>430</v>
      </c>
      <c r="N191" s="4"/>
      <c r="S191" s="4">
        <v>8.0</v>
      </c>
      <c r="W191" s="4" t="str">
        <f>IFERROR(__xludf.DUMMYFUNCTION("""COMPUTED_VALUE"""),"yes_no_na2")</f>
        <v>yes_no_na2</v>
      </c>
      <c r="X191" s="4"/>
      <c r="Y191" s="4"/>
    </row>
    <row r="192" ht="15.75" customHeight="1">
      <c r="A192" s="4" t="s">
        <v>48</v>
      </c>
      <c r="B192" s="36" t="s">
        <v>431</v>
      </c>
      <c r="C192" s="4" t="s">
        <v>163</v>
      </c>
      <c r="D192" s="4"/>
      <c r="E192" s="4"/>
      <c r="F192" s="4">
        <v>192.0</v>
      </c>
      <c r="H192" s="4"/>
      <c r="I192" s="4"/>
      <c r="N192" s="4"/>
      <c r="S192" s="4">
        <v>9.0</v>
      </c>
      <c r="W192" s="4"/>
      <c r="X192" s="4" t="s">
        <v>32</v>
      </c>
      <c r="Y192" s="4"/>
    </row>
    <row r="193" ht="15.75" customHeight="1">
      <c r="A193" s="36" t="s">
        <v>178</v>
      </c>
      <c r="B193" s="36" t="s">
        <v>432</v>
      </c>
      <c r="C193" s="36" t="s">
        <v>433</v>
      </c>
      <c r="D193" s="4"/>
      <c r="E193" s="4"/>
      <c r="F193" s="4">
        <v>193.0</v>
      </c>
      <c r="H193" s="4"/>
      <c r="I193" s="21" t="b">
        <v>1</v>
      </c>
      <c r="L193" s="36" t="s">
        <v>434</v>
      </c>
      <c r="N193" s="4"/>
      <c r="S193" s="4">
        <v>8.0</v>
      </c>
      <c r="W193" s="4" t="str">
        <f>IFERROR(__xludf.DUMMYFUNCTION("""COMPUTED_VALUE"""),"yes_no_na2")</f>
        <v>yes_no_na2</v>
      </c>
      <c r="X193" s="4"/>
      <c r="Y193" s="4"/>
    </row>
    <row r="194" ht="15.75" customHeight="1">
      <c r="A194" s="4" t="s">
        <v>48</v>
      </c>
      <c r="B194" s="36" t="s">
        <v>435</v>
      </c>
      <c r="C194" s="4" t="s">
        <v>163</v>
      </c>
      <c r="D194" s="4"/>
      <c r="E194" s="4"/>
      <c r="F194" s="4">
        <v>194.0</v>
      </c>
      <c r="H194" s="4"/>
      <c r="I194" s="4"/>
      <c r="N194" s="4"/>
      <c r="S194" s="4">
        <v>9.0</v>
      </c>
      <c r="W194" s="4"/>
      <c r="X194" s="4" t="s">
        <v>32</v>
      </c>
      <c r="Y194" s="4"/>
    </row>
    <row r="195" ht="15.75" customHeight="1">
      <c r="A195" s="36" t="s">
        <v>178</v>
      </c>
      <c r="B195" s="36" t="s">
        <v>436</v>
      </c>
      <c r="C195" s="36" t="s">
        <v>437</v>
      </c>
      <c r="D195" s="4"/>
      <c r="E195" s="4"/>
      <c r="F195" s="4">
        <v>195.0</v>
      </c>
      <c r="H195" s="4"/>
      <c r="I195" s="21" t="b">
        <v>1</v>
      </c>
      <c r="L195" s="36" t="s">
        <v>438</v>
      </c>
      <c r="N195" s="4"/>
      <c r="S195" s="4">
        <v>8.0</v>
      </c>
      <c r="W195" s="4" t="str">
        <f>IFERROR(__xludf.DUMMYFUNCTION("""COMPUTED_VALUE"""),"yes_no_na2")</f>
        <v>yes_no_na2</v>
      </c>
      <c r="X195" s="4"/>
      <c r="Y195" s="4"/>
    </row>
    <row r="196" ht="15.75" customHeight="1">
      <c r="A196" s="4" t="s">
        <v>48</v>
      </c>
      <c r="B196" s="36" t="s">
        <v>439</v>
      </c>
      <c r="C196" s="4" t="s">
        <v>163</v>
      </c>
      <c r="D196" s="4"/>
      <c r="E196" s="4"/>
      <c r="F196" s="4">
        <v>196.0</v>
      </c>
      <c r="H196" s="4"/>
      <c r="I196" s="4"/>
      <c r="N196" s="4"/>
      <c r="S196" s="4">
        <v>9.0</v>
      </c>
      <c r="W196" s="4"/>
      <c r="X196" s="4" t="s">
        <v>32</v>
      </c>
      <c r="Y196" s="4"/>
    </row>
    <row r="197" ht="15.75" customHeight="1">
      <c r="A197" s="36" t="s">
        <v>42</v>
      </c>
      <c r="B197" s="36" t="s">
        <v>440</v>
      </c>
      <c r="C197" s="36" t="s">
        <v>441</v>
      </c>
      <c r="D197" s="4"/>
      <c r="E197" s="4"/>
      <c r="F197" s="4">
        <v>197.0</v>
      </c>
      <c r="H197" s="4"/>
      <c r="I197" s="4"/>
      <c r="N197" s="4"/>
      <c r="S197" s="4">
        <v>6.0</v>
      </c>
      <c r="W197" s="4"/>
      <c r="X197" s="4" t="s">
        <v>32</v>
      </c>
      <c r="Y197" s="4"/>
    </row>
    <row r="198" ht="15.75" customHeight="1">
      <c r="A198" s="53" t="s">
        <v>33</v>
      </c>
      <c r="B198" s="54" t="s">
        <v>442</v>
      </c>
      <c r="C198" s="54" t="s">
        <v>443</v>
      </c>
      <c r="D198" s="53"/>
      <c r="E198" s="53"/>
      <c r="F198" s="53">
        <v>198.0</v>
      </c>
      <c r="G198" s="58"/>
      <c r="H198" s="53"/>
      <c r="I198" s="53"/>
      <c r="J198" s="58"/>
      <c r="K198" s="58"/>
      <c r="L198" s="58"/>
      <c r="M198" s="54" t="s">
        <v>444</v>
      </c>
      <c r="N198" s="53"/>
      <c r="O198" s="58"/>
      <c r="P198" s="58"/>
      <c r="Q198" s="58"/>
      <c r="R198" s="58"/>
      <c r="S198" s="53">
        <v>9.0</v>
      </c>
      <c r="T198" s="58"/>
      <c r="U198" s="58"/>
      <c r="V198" s="58"/>
      <c r="W198" s="53"/>
      <c r="X198" s="53" t="s">
        <v>32</v>
      </c>
      <c r="Y198" s="53"/>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row>
    <row r="199" ht="15.75" customHeight="1">
      <c r="A199" s="62" t="s">
        <v>100</v>
      </c>
      <c r="B199" s="62"/>
      <c r="C199" s="62"/>
      <c r="D199" s="62"/>
      <c r="E199" s="62"/>
      <c r="F199" s="62">
        <v>199.0</v>
      </c>
      <c r="G199" s="62"/>
      <c r="H199" s="62"/>
      <c r="I199" s="62"/>
      <c r="J199" s="62"/>
      <c r="K199" s="62"/>
      <c r="L199" s="62"/>
      <c r="M199" s="62"/>
      <c r="N199" s="62"/>
      <c r="O199" s="62"/>
      <c r="P199" s="62"/>
      <c r="Q199" s="62"/>
      <c r="R199" s="62"/>
      <c r="S199" s="62"/>
      <c r="T199" s="62"/>
      <c r="U199" s="62"/>
      <c r="V199" s="62"/>
      <c r="W199" s="62"/>
      <c r="X199" s="62" t="s">
        <v>32</v>
      </c>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row>
    <row r="200" ht="15.75" customHeight="1">
      <c r="A200" s="65" t="s">
        <v>39</v>
      </c>
      <c r="B200" s="65" t="s">
        <v>445</v>
      </c>
      <c r="C200" s="66" t="s">
        <v>446</v>
      </c>
      <c r="D200" s="67"/>
      <c r="E200" s="67"/>
      <c r="F200" s="67">
        <v>200.0</v>
      </c>
      <c r="G200" s="67"/>
      <c r="H200" s="67"/>
      <c r="I200" s="67"/>
      <c r="J200" s="67"/>
      <c r="K200" s="67"/>
      <c r="L200" s="67"/>
      <c r="M200" s="67"/>
      <c r="N200" s="67"/>
      <c r="O200" s="67"/>
      <c r="P200" s="67"/>
      <c r="Q200" s="67"/>
      <c r="R200" s="67"/>
      <c r="S200" s="67">
        <v>9.0</v>
      </c>
      <c r="T200" s="67"/>
      <c r="U200" s="67"/>
      <c r="V200" s="67"/>
      <c r="W200" s="67"/>
      <c r="X200" s="67" t="s">
        <v>32</v>
      </c>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row>
    <row r="201" ht="15.75" customHeight="1">
      <c r="A201" s="36" t="s">
        <v>178</v>
      </c>
      <c r="B201" s="36" t="s">
        <v>447</v>
      </c>
      <c r="C201" s="36" t="s">
        <v>448</v>
      </c>
      <c r="D201" s="4"/>
      <c r="E201" s="4"/>
      <c r="F201" s="4">
        <v>201.0</v>
      </c>
      <c r="G201" s="4"/>
      <c r="H201" s="4"/>
      <c r="I201" s="21" t="b">
        <v>1</v>
      </c>
      <c r="J201" s="4"/>
      <c r="K201" s="4"/>
      <c r="L201" s="36" t="s">
        <v>449</v>
      </c>
      <c r="M201" s="4"/>
      <c r="N201" s="4"/>
      <c r="O201" s="4"/>
      <c r="P201" s="4"/>
      <c r="Q201" s="4"/>
      <c r="R201" s="4"/>
      <c r="S201" s="4">
        <v>6.0</v>
      </c>
      <c r="T201" s="4"/>
      <c r="U201" s="4"/>
      <c r="V201" s="4"/>
      <c r="W201" s="4" t="str">
        <f>IFERROR(__xludf.DUMMYFUNCTION("""COMPUTED_VALUE"""),"yes_no_na2")</f>
        <v>yes_no_na2</v>
      </c>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ht="15.75" customHeight="1">
      <c r="A202" s="4" t="s">
        <v>48</v>
      </c>
      <c r="B202" s="36" t="s">
        <v>450</v>
      </c>
      <c r="C202" s="36" t="s">
        <v>163</v>
      </c>
      <c r="D202" s="4"/>
      <c r="E202" s="4"/>
      <c r="F202" s="4">
        <v>202.0</v>
      </c>
      <c r="G202" s="4"/>
      <c r="H202" s="4"/>
      <c r="I202" s="4"/>
      <c r="J202" s="4"/>
      <c r="K202" s="4"/>
      <c r="L202" s="4"/>
      <c r="M202" s="4"/>
      <c r="N202" s="4"/>
      <c r="O202" s="4"/>
      <c r="P202" s="4"/>
      <c r="Q202" s="4"/>
      <c r="R202" s="4"/>
      <c r="S202" s="4">
        <v>9.0</v>
      </c>
      <c r="T202" s="4"/>
      <c r="U202" s="4"/>
      <c r="V202" s="4"/>
      <c r="W202" s="4"/>
      <c r="X202" s="4" t="s">
        <v>32</v>
      </c>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ht="15.75" customHeight="1">
      <c r="A203" s="36" t="s">
        <v>42</v>
      </c>
      <c r="B203" s="36" t="s">
        <v>451</v>
      </c>
      <c r="C203" s="36" t="s">
        <v>452</v>
      </c>
      <c r="D203" s="4"/>
      <c r="E203" s="4"/>
      <c r="F203" s="4">
        <v>203.0</v>
      </c>
      <c r="G203" s="4"/>
      <c r="H203" s="4"/>
      <c r="I203" s="4"/>
      <c r="J203" s="4"/>
      <c r="K203" s="4"/>
      <c r="L203" s="4"/>
      <c r="M203" s="4"/>
      <c r="N203" s="4"/>
      <c r="O203" s="4"/>
      <c r="P203" s="4"/>
      <c r="Q203" s="4"/>
      <c r="R203" s="4"/>
      <c r="S203" s="4">
        <v>6.0</v>
      </c>
      <c r="T203" s="4"/>
      <c r="U203" s="4"/>
      <c r="V203" s="4"/>
      <c r="W203" s="4"/>
      <c r="X203" s="4" t="s">
        <v>32</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ht="15.75" customHeight="1">
      <c r="A204" s="36" t="s">
        <v>39</v>
      </c>
      <c r="B204" s="36" t="s">
        <v>453</v>
      </c>
      <c r="C204" s="36"/>
      <c r="D204" s="4"/>
      <c r="E204" s="4"/>
      <c r="F204" s="4">
        <v>204.0</v>
      </c>
      <c r="G204" s="4"/>
      <c r="H204" s="36" t="s">
        <v>454</v>
      </c>
      <c r="I204" s="4"/>
      <c r="J204" s="4"/>
      <c r="K204" s="4"/>
      <c r="L204" s="4"/>
      <c r="M204" s="4"/>
      <c r="N204" s="4"/>
      <c r="O204" s="4"/>
      <c r="P204" s="4"/>
      <c r="Q204" s="4"/>
      <c r="R204" s="4"/>
      <c r="S204" s="4">
        <v>10.0</v>
      </c>
      <c r="T204" s="4"/>
      <c r="U204" s="4"/>
      <c r="V204" s="4"/>
      <c r="W204" s="4"/>
      <c r="X204" s="4" t="s">
        <v>32</v>
      </c>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ht="15.75" customHeight="1">
      <c r="A205" s="36" t="s">
        <v>455</v>
      </c>
      <c r="B205" s="36" t="s">
        <v>456</v>
      </c>
      <c r="C205" s="36" t="s">
        <v>457</v>
      </c>
      <c r="D205" s="4"/>
      <c r="E205" s="4"/>
      <c r="F205" s="4">
        <v>205.0</v>
      </c>
      <c r="G205" s="4"/>
      <c r="H205" s="36" t="s">
        <v>2</v>
      </c>
      <c r="I205" s="4"/>
      <c r="J205" s="4"/>
      <c r="K205" s="4"/>
      <c r="L205" s="4"/>
      <c r="M205" s="4"/>
      <c r="N205" s="4"/>
      <c r="O205" s="4"/>
      <c r="P205" s="4"/>
      <c r="Q205" s="4"/>
      <c r="R205" s="4"/>
      <c r="S205" s="4">
        <v>6.0</v>
      </c>
      <c r="T205" s="4"/>
      <c r="U205" s="4"/>
      <c r="V205" s="4"/>
      <c r="W205" s="4" t="str">
        <f>IFERROR(__xludf.DUMMYFUNCTION("""COMPUTED_VALUE"""),"yes_no_na")</f>
        <v>yes_no_na</v>
      </c>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ht="15.75" customHeight="1">
      <c r="A206" s="36" t="s">
        <v>458</v>
      </c>
      <c r="B206" s="36" t="s">
        <v>459</v>
      </c>
      <c r="C206" s="36" t="s">
        <v>460</v>
      </c>
      <c r="D206" s="4"/>
      <c r="E206" s="4"/>
      <c r="F206" s="4">
        <v>206.0</v>
      </c>
      <c r="G206" s="4"/>
      <c r="H206" s="36" t="s">
        <v>461</v>
      </c>
      <c r="I206" s="4"/>
      <c r="J206" s="4"/>
      <c r="K206" s="4"/>
      <c r="L206" s="36" t="s">
        <v>462</v>
      </c>
      <c r="M206" s="4"/>
      <c r="N206" s="4"/>
      <c r="O206" s="4"/>
      <c r="P206" s="4"/>
      <c r="Q206" s="4"/>
      <c r="R206" s="4"/>
      <c r="S206" s="4">
        <v>10.0</v>
      </c>
      <c r="T206" s="4"/>
      <c r="U206" s="4"/>
      <c r="V206" s="4"/>
      <c r="W206" s="4" t="str">
        <f>IFERROR(__xludf.DUMMYFUNCTION("""COMPUTED_VALUE"""),"yes_no_na025")</f>
        <v>yes_no_na025</v>
      </c>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ht="15.75" customHeight="1">
      <c r="A207" s="36" t="s">
        <v>458</v>
      </c>
      <c r="B207" s="36" t="s">
        <v>463</v>
      </c>
      <c r="C207" s="36" t="s">
        <v>464</v>
      </c>
      <c r="D207" s="4"/>
      <c r="E207" s="4"/>
      <c r="F207" s="4">
        <v>207.0</v>
      </c>
      <c r="G207" s="4"/>
      <c r="H207" s="36" t="s">
        <v>461</v>
      </c>
      <c r="I207" s="4"/>
      <c r="J207" s="4"/>
      <c r="K207" s="4"/>
      <c r="L207" s="36" t="s">
        <v>465</v>
      </c>
      <c r="M207" s="4"/>
      <c r="N207" s="4"/>
      <c r="O207" s="4"/>
      <c r="P207" s="4"/>
      <c r="Q207" s="4"/>
      <c r="R207" s="4"/>
      <c r="S207" s="4">
        <v>10.0</v>
      </c>
      <c r="T207" s="4"/>
      <c r="U207" s="4"/>
      <c r="V207" s="4"/>
      <c r="W207" s="4" t="str">
        <f>IFERROR(__xludf.DUMMYFUNCTION("""COMPUTED_VALUE"""),"yes_no_na025")</f>
        <v>yes_no_na025</v>
      </c>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ht="15.75" customHeight="1">
      <c r="A208" s="36" t="s">
        <v>458</v>
      </c>
      <c r="B208" s="36" t="s">
        <v>466</v>
      </c>
      <c r="C208" s="36" t="s">
        <v>467</v>
      </c>
      <c r="D208" s="4"/>
      <c r="E208" s="4"/>
      <c r="F208" s="4">
        <v>208.0</v>
      </c>
      <c r="G208" s="4"/>
      <c r="H208" s="36" t="s">
        <v>461</v>
      </c>
      <c r="I208" s="4"/>
      <c r="J208" s="4"/>
      <c r="K208" s="4"/>
      <c r="L208" s="36" t="s">
        <v>468</v>
      </c>
      <c r="M208" s="4"/>
      <c r="N208" s="4"/>
      <c r="O208" s="4"/>
      <c r="P208" s="4"/>
      <c r="Q208" s="4"/>
      <c r="R208" s="4"/>
      <c r="S208" s="4">
        <v>10.0</v>
      </c>
      <c r="T208" s="4"/>
      <c r="U208" s="4"/>
      <c r="V208" s="4"/>
      <c r="W208" s="4" t="str">
        <f>IFERROR(__xludf.DUMMYFUNCTION("""COMPUTED_VALUE"""),"yes_no_na025")</f>
        <v>yes_no_na025</v>
      </c>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ht="15.75" customHeight="1">
      <c r="A209" s="36" t="s">
        <v>458</v>
      </c>
      <c r="B209" s="36" t="s">
        <v>469</v>
      </c>
      <c r="C209" s="36" t="s">
        <v>470</v>
      </c>
      <c r="D209" s="4"/>
      <c r="E209" s="4"/>
      <c r="F209" s="4">
        <v>209.0</v>
      </c>
      <c r="G209" s="4"/>
      <c r="H209" s="36" t="s">
        <v>461</v>
      </c>
      <c r="I209" s="4"/>
      <c r="J209" s="4"/>
      <c r="K209" s="4"/>
      <c r="L209" s="36" t="s">
        <v>471</v>
      </c>
      <c r="M209" s="4"/>
      <c r="N209" s="4"/>
      <c r="O209" s="4"/>
      <c r="P209" s="4"/>
      <c r="Q209" s="4"/>
      <c r="R209" s="4"/>
      <c r="S209" s="4">
        <v>10.0</v>
      </c>
      <c r="T209" s="4"/>
      <c r="U209" s="4"/>
      <c r="V209" s="4"/>
      <c r="W209" s="4" t="str">
        <f>IFERROR(__xludf.DUMMYFUNCTION("""COMPUTED_VALUE"""),"yes_no_na025")</f>
        <v>yes_no_na025</v>
      </c>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ht="15.75" customHeight="1">
      <c r="A210" s="36" t="s">
        <v>100</v>
      </c>
      <c r="B210" s="36"/>
      <c r="C210" s="36"/>
      <c r="D210" s="4"/>
      <c r="E210" s="4"/>
      <c r="F210" s="4">
        <v>210.0</v>
      </c>
      <c r="G210" s="4"/>
      <c r="H210" s="4"/>
      <c r="I210" s="4"/>
      <c r="J210" s="4"/>
      <c r="K210" s="4"/>
      <c r="L210" s="4"/>
      <c r="M210" s="4"/>
      <c r="N210" s="4"/>
      <c r="O210" s="4"/>
      <c r="P210" s="4"/>
      <c r="Q210" s="4"/>
      <c r="R210" s="4"/>
      <c r="S210" s="4"/>
      <c r="T210" s="4"/>
      <c r="U210" s="4"/>
      <c r="V210" s="4"/>
      <c r="W210" s="4"/>
      <c r="X210" s="4" t="s">
        <v>32</v>
      </c>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ht="15.75" customHeight="1">
      <c r="A211" s="36" t="s">
        <v>48</v>
      </c>
      <c r="B211" s="36" t="s">
        <v>472</v>
      </c>
      <c r="C211" s="36" t="s">
        <v>163</v>
      </c>
      <c r="D211" s="4"/>
      <c r="E211" s="4"/>
      <c r="F211" s="4">
        <v>211.0</v>
      </c>
      <c r="G211" s="4"/>
      <c r="H211" s="4"/>
      <c r="I211" s="4"/>
      <c r="J211" s="4"/>
      <c r="K211" s="4"/>
      <c r="L211" s="4"/>
      <c r="M211" s="4"/>
      <c r="N211" s="4"/>
      <c r="O211" s="4"/>
      <c r="P211" s="4"/>
      <c r="Q211" s="4"/>
      <c r="R211" s="4"/>
      <c r="S211" s="4">
        <v>9.0</v>
      </c>
      <c r="T211" s="4"/>
      <c r="U211" s="4"/>
      <c r="V211" s="4"/>
      <c r="W211" s="4"/>
      <c r="X211" s="4" t="s">
        <v>32</v>
      </c>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ht="15.75" customHeight="1">
      <c r="A212" s="36" t="s">
        <v>178</v>
      </c>
      <c r="B212" s="36" t="s">
        <v>473</v>
      </c>
      <c r="C212" s="36" t="s">
        <v>474</v>
      </c>
      <c r="D212" s="4"/>
      <c r="E212" s="4"/>
      <c r="F212" s="4">
        <v>212.0</v>
      </c>
      <c r="G212" s="4"/>
      <c r="H212" s="4"/>
      <c r="I212" s="21" t="b">
        <v>1</v>
      </c>
      <c r="J212" s="4"/>
      <c r="K212" s="4"/>
      <c r="L212" s="36" t="s">
        <v>475</v>
      </c>
      <c r="M212" s="4"/>
      <c r="N212" s="4"/>
      <c r="O212" s="4"/>
      <c r="P212" s="4"/>
      <c r="Q212" s="4"/>
      <c r="R212" s="4"/>
      <c r="S212" s="4">
        <v>6.0</v>
      </c>
      <c r="T212" s="4"/>
      <c r="U212" s="4"/>
      <c r="V212" s="4"/>
      <c r="W212" s="4" t="str">
        <f>IFERROR(__xludf.DUMMYFUNCTION("""COMPUTED_VALUE"""),"yes_no_na2")</f>
        <v>yes_no_na2</v>
      </c>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ht="15.75" customHeight="1">
      <c r="A213" s="4" t="s">
        <v>48</v>
      </c>
      <c r="B213" s="36" t="s">
        <v>476</v>
      </c>
      <c r="C213" s="36" t="s">
        <v>163</v>
      </c>
      <c r="D213" s="4"/>
      <c r="E213" s="4"/>
      <c r="F213" s="4">
        <v>213.0</v>
      </c>
      <c r="G213" s="4"/>
      <c r="H213" s="4"/>
      <c r="I213" s="4"/>
      <c r="J213" s="4"/>
      <c r="K213" s="4"/>
      <c r="L213" s="4"/>
      <c r="M213" s="4"/>
      <c r="N213" s="4"/>
      <c r="O213" s="4"/>
      <c r="P213" s="4"/>
      <c r="Q213" s="4"/>
      <c r="R213" s="4"/>
      <c r="S213" s="4">
        <v>9.0</v>
      </c>
      <c r="T213" s="4"/>
      <c r="U213" s="4"/>
      <c r="V213" s="4"/>
      <c r="W213" s="4"/>
      <c r="X213" s="4" t="s">
        <v>32</v>
      </c>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ht="15.75" customHeight="1">
      <c r="A214" s="36" t="s">
        <v>39</v>
      </c>
      <c r="B214" s="36" t="s">
        <v>477</v>
      </c>
      <c r="C214" s="4"/>
      <c r="D214" s="4"/>
      <c r="E214" s="4"/>
      <c r="F214" s="4">
        <v>214.0</v>
      </c>
      <c r="G214" s="4"/>
      <c r="H214" s="36" t="s">
        <v>454</v>
      </c>
      <c r="I214" s="4"/>
      <c r="J214" s="4"/>
      <c r="K214" s="4"/>
      <c r="L214" s="4"/>
      <c r="M214" s="4"/>
      <c r="N214" s="4"/>
      <c r="O214" s="4"/>
      <c r="P214" s="4"/>
      <c r="Q214" s="4"/>
      <c r="R214" s="4"/>
      <c r="S214" s="4">
        <v>10.0</v>
      </c>
      <c r="T214" s="4"/>
      <c r="U214" s="4"/>
      <c r="V214" s="4"/>
      <c r="W214" s="4"/>
      <c r="X214" s="4" t="s">
        <v>32</v>
      </c>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ht="15.75" customHeight="1">
      <c r="A215" s="36" t="s">
        <v>455</v>
      </c>
      <c r="B215" s="36" t="s">
        <v>478</v>
      </c>
      <c r="C215" s="36" t="s">
        <v>479</v>
      </c>
      <c r="D215" s="4"/>
      <c r="E215" s="4"/>
      <c r="F215" s="4">
        <v>215.0</v>
      </c>
      <c r="G215" s="4"/>
      <c r="H215" s="36" t="s">
        <v>2</v>
      </c>
      <c r="I215" s="4"/>
      <c r="J215" s="4"/>
      <c r="K215" s="4"/>
      <c r="L215" s="4"/>
      <c r="M215" s="4"/>
      <c r="N215" s="4"/>
      <c r="O215" s="4"/>
      <c r="P215" s="4"/>
      <c r="Q215" s="4"/>
      <c r="R215" s="4"/>
      <c r="S215" s="4">
        <v>6.0</v>
      </c>
      <c r="T215" s="4"/>
      <c r="U215" s="4"/>
      <c r="V215" s="4"/>
      <c r="W215" s="4" t="str">
        <f>IFERROR(__xludf.DUMMYFUNCTION("""COMPUTED_VALUE"""),"yes_no_na")</f>
        <v>yes_no_na</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ht="15.75" customHeight="1">
      <c r="A216" s="36" t="s">
        <v>480</v>
      </c>
      <c r="B216" s="36" t="s">
        <v>481</v>
      </c>
      <c r="C216" s="36" t="s">
        <v>482</v>
      </c>
      <c r="D216" s="4"/>
      <c r="E216" s="4"/>
      <c r="F216" s="4">
        <v>216.0</v>
      </c>
      <c r="G216" s="4"/>
      <c r="H216" s="36" t="s">
        <v>461</v>
      </c>
      <c r="I216" s="4"/>
      <c r="J216" s="4"/>
      <c r="K216" s="4"/>
      <c r="L216" s="36" t="s">
        <v>483</v>
      </c>
      <c r="M216" s="4"/>
      <c r="N216" s="4"/>
      <c r="O216" s="4"/>
      <c r="P216" s="4"/>
      <c r="Q216" s="4"/>
      <c r="R216" s="4"/>
      <c r="S216" s="4">
        <v>10.0</v>
      </c>
      <c r="T216" s="4"/>
      <c r="U216" s="4"/>
      <c r="V216" s="4"/>
      <c r="W216" s="4" t="str">
        <f>IFERROR(__xludf.DUMMYFUNCTION("""COMPUTED_VALUE"""),"yes_no_na05")</f>
        <v>yes_no_na05</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ht="15.75" customHeight="1">
      <c r="A217" s="36" t="s">
        <v>480</v>
      </c>
      <c r="B217" s="36" t="s">
        <v>484</v>
      </c>
      <c r="C217" s="36" t="s">
        <v>485</v>
      </c>
      <c r="D217" s="4"/>
      <c r="E217" s="4"/>
      <c r="F217" s="4">
        <v>217.0</v>
      </c>
      <c r="G217" s="4"/>
      <c r="H217" s="36" t="s">
        <v>461</v>
      </c>
      <c r="I217" s="4"/>
      <c r="J217" s="4"/>
      <c r="K217" s="4"/>
      <c r="L217" s="36" t="s">
        <v>486</v>
      </c>
      <c r="M217" s="4"/>
      <c r="N217" s="4"/>
      <c r="O217" s="4"/>
      <c r="P217" s="4"/>
      <c r="Q217" s="4"/>
      <c r="R217" s="4"/>
      <c r="S217" s="4">
        <v>10.0</v>
      </c>
      <c r="T217" s="4"/>
      <c r="U217" s="4"/>
      <c r="V217" s="4"/>
      <c r="W217" s="4" t="str">
        <f>IFERROR(__xludf.DUMMYFUNCTION("""COMPUTED_VALUE"""),"yes_no_na05")</f>
        <v>yes_no_na05</v>
      </c>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ht="15.75" customHeight="1">
      <c r="A218" s="36" t="s">
        <v>480</v>
      </c>
      <c r="B218" s="36" t="s">
        <v>487</v>
      </c>
      <c r="C218" s="36" t="s">
        <v>488</v>
      </c>
      <c r="D218" s="4"/>
      <c r="E218" s="4"/>
      <c r="F218" s="4">
        <v>218.0</v>
      </c>
      <c r="G218" s="4"/>
      <c r="H218" s="36" t="s">
        <v>461</v>
      </c>
      <c r="I218" s="4"/>
      <c r="J218" s="4"/>
      <c r="K218" s="4"/>
      <c r="L218" s="36" t="s">
        <v>489</v>
      </c>
      <c r="M218" s="4"/>
      <c r="N218" s="4"/>
      <c r="O218" s="4"/>
      <c r="P218" s="4"/>
      <c r="Q218" s="4"/>
      <c r="R218" s="4"/>
      <c r="S218" s="4">
        <v>10.0</v>
      </c>
      <c r="T218" s="4"/>
      <c r="U218" s="4"/>
      <c r="V218" s="4"/>
      <c r="W218" s="4" t="str">
        <f>IFERROR(__xludf.DUMMYFUNCTION("""COMPUTED_VALUE"""),"yes_no_na05")</f>
        <v>yes_no_na05</v>
      </c>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ht="15.75" customHeight="1">
      <c r="A219" s="36" t="s">
        <v>480</v>
      </c>
      <c r="B219" s="36" t="s">
        <v>490</v>
      </c>
      <c r="C219" s="36" t="s">
        <v>491</v>
      </c>
      <c r="D219" s="4"/>
      <c r="E219" s="4"/>
      <c r="F219" s="4">
        <v>219.0</v>
      </c>
      <c r="G219" s="4"/>
      <c r="H219" s="36" t="s">
        <v>461</v>
      </c>
      <c r="I219" s="4"/>
      <c r="J219" s="4"/>
      <c r="K219" s="4"/>
      <c r="L219" s="36" t="s">
        <v>492</v>
      </c>
      <c r="M219" s="4"/>
      <c r="N219" s="4"/>
      <c r="O219" s="4"/>
      <c r="P219" s="4"/>
      <c r="Q219" s="4"/>
      <c r="R219" s="4"/>
      <c r="S219" s="4">
        <v>10.0</v>
      </c>
      <c r="T219" s="4"/>
      <c r="U219" s="4"/>
      <c r="V219" s="4"/>
      <c r="W219" s="4" t="str">
        <f>IFERROR(__xludf.DUMMYFUNCTION("""COMPUTED_VALUE"""),"yes_no_na05")</f>
        <v>yes_no_na05</v>
      </c>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ht="15.75" customHeight="1">
      <c r="A220" s="36" t="s">
        <v>100</v>
      </c>
      <c r="B220" s="4"/>
      <c r="C220" s="4"/>
      <c r="D220" s="4"/>
      <c r="E220" s="4"/>
      <c r="F220" s="4">
        <v>220.0</v>
      </c>
      <c r="G220" s="4"/>
      <c r="H220" s="4"/>
      <c r="I220" s="4"/>
      <c r="J220" s="4"/>
      <c r="K220" s="4"/>
      <c r="L220" s="4"/>
      <c r="M220" s="4"/>
      <c r="N220" s="4"/>
      <c r="O220" s="4"/>
      <c r="P220" s="4"/>
      <c r="Q220" s="4"/>
      <c r="R220" s="4"/>
      <c r="S220" s="4"/>
      <c r="T220" s="4"/>
      <c r="U220" s="4"/>
      <c r="V220" s="4"/>
      <c r="W220" s="4"/>
      <c r="X220" s="4" t="s">
        <v>32</v>
      </c>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ht="15.75" customHeight="1">
      <c r="A221" s="36" t="s">
        <v>48</v>
      </c>
      <c r="B221" s="36" t="s">
        <v>493</v>
      </c>
      <c r="C221" s="36" t="s">
        <v>163</v>
      </c>
      <c r="D221" s="4"/>
      <c r="E221" s="4"/>
      <c r="F221" s="4">
        <v>221.0</v>
      </c>
      <c r="G221" s="4"/>
      <c r="H221" s="4"/>
      <c r="I221" s="4"/>
      <c r="J221" s="4"/>
      <c r="K221" s="4"/>
      <c r="L221" s="4"/>
      <c r="M221" s="4"/>
      <c r="N221" s="4"/>
      <c r="O221" s="4"/>
      <c r="P221" s="4"/>
      <c r="Q221" s="4"/>
      <c r="R221" s="4"/>
      <c r="S221" s="4">
        <v>9.0</v>
      </c>
      <c r="T221" s="4"/>
      <c r="U221" s="4"/>
      <c r="V221" s="4"/>
      <c r="W221" s="4"/>
      <c r="X221" s="4" t="s">
        <v>32</v>
      </c>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ht="15.75" customHeight="1">
      <c r="A222" s="36" t="s">
        <v>191</v>
      </c>
      <c r="B222" s="36" t="s">
        <v>494</v>
      </c>
      <c r="C222" s="36" t="s">
        <v>495</v>
      </c>
      <c r="D222" s="4"/>
      <c r="E222" s="4"/>
      <c r="F222" s="4">
        <v>222.0</v>
      </c>
      <c r="G222" s="4"/>
      <c r="H222" s="4"/>
      <c r="I222" s="21" t="b">
        <v>1</v>
      </c>
      <c r="J222" s="4"/>
      <c r="K222" s="4"/>
      <c r="L222" s="36" t="s">
        <v>496</v>
      </c>
      <c r="M222" s="4"/>
      <c r="N222" s="4"/>
      <c r="O222" s="4"/>
      <c r="P222" s="4"/>
      <c r="Q222" s="4"/>
      <c r="R222" s="4"/>
      <c r="S222" s="4">
        <v>6.0</v>
      </c>
      <c r="T222" s="4"/>
      <c r="U222" s="4"/>
      <c r="V222" s="4"/>
      <c r="W222" s="4" t="str">
        <f>IFERROR(__xludf.DUMMYFUNCTION("""COMPUTED_VALUE"""),"yes_no_na1")</f>
        <v>yes_no_na1</v>
      </c>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ht="15.75" customHeight="1">
      <c r="A223" s="4" t="s">
        <v>48</v>
      </c>
      <c r="B223" s="36" t="s">
        <v>497</v>
      </c>
      <c r="C223" s="36" t="s">
        <v>163</v>
      </c>
      <c r="D223" s="4"/>
      <c r="E223" s="4"/>
      <c r="F223" s="4">
        <v>223.0</v>
      </c>
      <c r="G223" s="4"/>
      <c r="H223" s="4"/>
      <c r="I223" s="4"/>
      <c r="J223" s="4"/>
      <c r="K223" s="4"/>
      <c r="L223" s="4"/>
      <c r="M223" s="4"/>
      <c r="N223" s="4"/>
      <c r="O223" s="4"/>
      <c r="P223" s="4"/>
      <c r="Q223" s="4"/>
      <c r="R223" s="4"/>
      <c r="S223" s="4">
        <v>9.0</v>
      </c>
      <c r="T223" s="4"/>
      <c r="U223" s="4"/>
      <c r="V223" s="4"/>
      <c r="W223" s="4"/>
      <c r="X223" s="4" t="s">
        <v>32</v>
      </c>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ht="15.75" customHeight="1">
      <c r="A224" s="36" t="s">
        <v>191</v>
      </c>
      <c r="B224" s="36" t="s">
        <v>498</v>
      </c>
      <c r="C224" s="36" t="s">
        <v>499</v>
      </c>
      <c r="D224" s="4"/>
      <c r="E224" s="4"/>
      <c r="F224" s="4">
        <v>224.0</v>
      </c>
      <c r="G224" s="4"/>
      <c r="H224" s="4"/>
      <c r="I224" s="21" t="b">
        <v>1</v>
      </c>
      <c r="J224" s="4"/>
      <c r="K224" s="4"/>
      <c r="L224" s="36" t="s">
        <v>500</v>
      </c>
      <c r="M224" s="4"/>
      <c r="N224" s="4"/>
      <c r="O224" s="4"/>
      <c r="P224" s="4"/>
      <c r="Q224" s="4"/>
      <c r="R224" s="4"/>
      <c r="S224" s="4">
        <v>6.0</v>
      </c>
      <c r="T224" s="4"/>
      <c r="U224" s="4"/>
      <c r="V224" s="4"/>
      <c r="W224" s="4" t="str">
        <f>IFERROR(__xludf.DUMMYFUNCTION("""COMPUTED_VALUE"""),"yes_no_na1")</f>
        <v>yes_no_na1</v>
      </c>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ht="15.75" customHeight="1">
      <c r="A225" s="4" t="s">
        <v>48</v>
      </c>
      <c r="B225" s="36" t="s">
        <v>501</v>
      </c>
      <c r="C225" s="36" t="s">
        <v>163</v>
      </c>
      <c r="D225" s="4"/>
      <c r="E225" s="4"/>
      <c r="F225" s="4">
        <v>225.0</v>
      </c>
      <c r="G225" s="4"/>
      <c r="H225" s="4"/>
      <c r="I225" s="4"/>
      <c r="J225" s="4"/>
      <c r="K225" s="4"/>
      <c r="L225" s="4"/>
      <c r="M225" s="4"/>
      <c r="N225" s="4"/>
      <c r="O225" s="4"/>
      <c r="P225" s="4"/>
      <c r="Q225" s="4"/>
      <c r="R225" s="4"/>
      <c r="S225" s="4">
        <v>9.0</v>
      </c>
      <c r="T225" s="4"/>
      <c r="U225" s="4"/>
      <c r="V225" s="4"/>
      <c r="W225" s="4"/>
      <c r="X225" s="4" t="s">
        <v>32</v>
      </c>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ht="15.75" customHeight="1">
      <c r="A226" s="36" t="s">
        <v>158</v>
      </c>
      <c r="B226" s="36" t="s">
        <v>502</v>
      </c>
      <c r="C226" s="36" t="s">
        <v>503</v>
      </c>
      <c r="D226" s="4"/>
      <c r="E226" s="4"/>
      <c r="F226" s="4">
        <v>226.0</v>
      </c>
      <c r="G226" s="4"/>
      <c r="H226" s="4"/>
      <c r="I226" s="21" t="b">
        <v>1</v>
      </c>
      <c r="J226" s="4"/>
      <c r="K226" s="4"/>
      <c r="L226" s="36" t="s">
        <v>504</v>
      </c>
      <c r="M226" s="4"/>
      <c r="N226" s="4"/>
      <c r="O226" s="4"/>
      <c r="P226" s="4"/>
      <c r="Q226" s="4"/>
      <c r="R226" s="4"/>
      <c r="S226" s="4">
        <v>6.0</v>
      </c>
      <c r="T226" s="4"/>
      <c r="U226" s="4"/>
      <c r="V226" s="4"/>
      <c r="W226" s="4" t="str">
        <f>IFERROR(__xludf.DUMMYFUNCTION("""COMPUTED_VALUE"""),"yes_no_na3")</f>
        <v>yes_no_na3</v>
      </c>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ht="15.75" customHeight="1">
      <c r="A227" s="4" t="s">
        <v>48</v>
      </c>
      <c r="B227" s="36" t="s">
        <v>505</v>
      </c>
      <c r="C227" s="36" t="s">
        <v>163</v>
      </c>
      <c r="D227" s="4"/>
      <c r="E227" s="4"/>
      <c r="F227" s="4">
        <v>227.0</v>
      </c>
      <c r="G227" s="4"/>
      <c r="H227" s="4"/>
      <c r="I227" s="4"/>
      <c r="J227" s="4"/>
      <c r="K227" s="4"/>
      <c r="L227" s="4"/>
      <c r="M227" s="4"/>
      <c r="N227" s="4"/>
      <c r="O227" s="4"/>
      <c r="P227" s="4"/>
      <c r="Q227" s="4"/>
      <c r="R227" s="4"/>
      <c r="S227" s="4">
        <v>9.0</v>
      </c>
      <c r="T227" s="4"/>
      <c r="U227" s="4"/>
      <c r="V227" s="4"/>
      <c r="W227" s="4"/>
      <c r="X227" s="4" t="s">
        <v>32</v>
      </c>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ht="15.75" customHeight="1">
      <c r="A228" s="36" t="s">
        <v>178</v>
      </c>
      <c r="B228" s="36" t="s">
        <v>506</v>
      </c>
      <c r="C228" s="36" t="s">
        <v>507</v>
      </c>
      <c r="D228" s="4"/>
      <c r="E228" s="4"/>
      <c r="F228" s="4">
        <v>228.0</v>
      </c>
      <c r="G228" s="4"/>
      <c r="H228" s="4"/>
      <c r="I228" s="21" t="b">
        <v>1</v>
      </c>
      <c r="J228" s="4"/>
      <c r="K228" s="4"/>
      <c r="L228" s="36" t="s">
        <v>508</v>
      </c>
      <c r="M228" s="4"/>
      <c r="N228" s="4"/>
      <c r="O228" s="4"/>
      <c r="P228" s="4"/>
      <c r="Q228" s="4"/>
      <c r="R228" s="4"/>
      <c r="S228" s="4">
        <v>6.0</v>
      </c>
      <c r="T228" s="4"/>
      <c r="U228" s="4"/>
      <c r="V228" s="4"/>
      <c r="W228" s="4" t="str">
        <f>IFERROR(__xludf.DUMMYFUNCTION("""COMPUTED_VALUE"""),"yes_no_na2")</f>
        <v>yes_no_na2</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ht="15.75" customHeight="1">
      <c r="A229" s="4" t="s">
        <v>48</v>
      </c>
      <c r="B229" s="36" t="s">
        <v>509</v>
      </c>
      <c r="C229" s="36" t="s">
        <v>163</v>
      </c>
      <c r="D229" s="4"/>
      <c r="E229" s="4"/>
      <c r="F229" s="4">
        <v>229.0</v>
      </c>
      <c r="G229" s="4"/>
      <c r="H229" s="4"/>
      <c r="I229" s="4"/>
      <c r="J229" s="4"/>
      <c r="K229" s="4"/>
      <c r="L229" s="4"/>
      <c r="M229" s="4"/>
      <c r="N229" s="4"/>
      <c r="O229" s="4"/>
      <c r="P229" s="4"/>
      <c r="Q229" s="4"/>
      <c r="R229" s="4"/>
      <c r="S229" s="4">
        <v>9.0</v>
      </c>
      <c r="T229" s="4"/>
      <c r="U229" s="4"/>
      <c r="V229" s="4"/>
      <c r="W229" s="4"/>
      <c r="X229" s="4" t="s">
        <v>32</v>
      </c>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ht="15.75" customHeight="1">
      <c r="A230" s="36" t="s">
        <v>42</v>
      </c>
      <c r="B230" s="36" t="s">
        <v>510</v>
      </c>
      <c r="C230" s="36" t="s">
        <v>511</v>
      </c>
      <c r="D230" s="4"/>
      <c r="E230" s="4"/>
      <c r="F230" s="4">
        <v>230.0</v>
      </c>
      <c r="G230" s="4"/>
      <c r="H230" s="4"/>
      <c r="I230" s="4"/>
      <c r="J230" s="4"/>
      <c r="K230" s="4"/>
      <c r="L230" s="4"/>
      <c r="M230" s="4"/>
      <c r="N230" s="4"/>
      <c r="O230" s="4"/>
      <c r="P230" s="4"/>
      <c r="Q230" s="4"/>
      <c r="R230" s="4"/>
      <c r="S230" s="4">
        <v>6.0</v>
      </c>
      <c r="T230" s="4"/>
      <c r="U230" s="4"/>
      <c r="V230" s="4"/>
      <c r="W230" s="4"/>
      <c r="X230" s="4" t="s">
        <v>32</v>
      </c>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ht="15.75" customHeight="1">
      <c r="A231" s="36" t="s">
        <v>191</v>
      </c>
      <c r="B231" s="36" t="s">
        <v>512</v>
      </c>
      <c r="C231" s="36" t="s">
        <v>513</v>
      </c>
      <c r="D231" s="4"/>
      <c r="E231" s="4"/>
      <c r="F231" s="4">
        <v>231.0</v>
      </c>
      <c r="G231" s="4"/>
      <c r="H231" s="4"/>
      <c r="I231" s="21" t="b">
        <v>1</v>
      </c>
      <c r="J231" s="4"/>
      <c r="K231" s="4"/>
      <c r="L231" s="36" t="s">
        <v>514</v>
      </c>
      <c r="M231" s="4"/>
      <c r="N231" s="4"/>
      <c r="O231" s="4"/>
      <c r="P231" s="4"/>
      <c r="Q231" s="4"/>
      <c r="R231" s="4"/>
      <c r="S231" s="4">
        <v>6.0</v>
      </c>
      <c r="T231" s="4"/>
      <c r="U231" s="4"/>
      <c r="V231" s="4"/>
      <c r="W231" s="4" t="str">
        <f>IFERROR(__xludf.DUMMYFUNCTION("""COMPUTED_VALUE"""),"yes_no_na1")</f>
        <v>yes_no_na1</v>
      </c>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ht="15.75" customHeight="1">
      <c r="A232" s="4" t="s">
        <v>48</v>
      </c>
      <c r="B232" s="36" t="s">
        <v>515</v>
      </c>
      <c r="C232" s="36" t="s">
        <v>163</v>
      </c>
      <c r="D232" s="4"/>
      <c r="E232" s="4"/>
      <c r="F232" s="4">
        <v>232.0</v>
      </c>
      <c r="G232" s="4"/>
      <c r="H232" s="4"/>
      <c r="I232" s="4"/>
      <c r="J232" s="4"/>
      <c r="K232" s="4"/>
      <c r="L232" s="4"/>
      <c r="M232" s="4"/>
      <c r="N232" s="4"/>
      <c r="O232" s="4"/>
      <c r="P232" s="4"/>
      <c r="Q232" s="4"/>
      <c r="R232" s="4"/>
      <c r="S232" s="4">
        <v>9.0</v>
      </c>
      <c r="T232" s="4"/>
      <c r="U232" s="4"/>
      <c r="V232" s="4"/>
      <c r="W232" s="4"/>
      <c r="X232" s="4" t="s">
        <v>32</v>
      </c>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ht="15.75" customHeight="1">
      <c r="A233" s="54" t="s">
        <v>33</v>
      </c>
      <c r="B233" s="54" t="s">
        <v>516</v>
      </c>
      <c r="C233" s="54" t="s">
        <v>517</v>
      </c>
      <c r="D233" s="53"/>
      <c r="E233" s="53"/>
      <c r="F233" s="53">
        <v>233.0</v>
      </c>
      <c r="G233" s="53"/>
      <c r="H233" s="53"/>
      <c r="I233" s="53"/>
      <c r="J233" s="53"/>
      <c r="K233" s="53"/>
      <c r="L233" s="53"/>
      <c r="M233" s="54" t="s">
        <v>518</v>
      </c>
      <c r="N233" s="53"/>
      <c r="O233" s="53"/>
      <c r="P233" s="53"/>
      <c r="Q233" s="53"/>
      <c r="R233" s="53"/>
      <c r="S233" s="53">
        <v>9.0</v>
      </c>
      <c r="T233" s="53"/>
      <c r="U233" s="53"/>
      <c r="V233" s="53"/>
      <c r="W233" s="53"/>
      <c r="X233" s="53" t="s">
        <v>32</v>
      </c>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row>
    <row r="234" ht="15.75" customHeight="1">
      <c r="A234" s="65" t="s">
        <v>100</v>
      </c>
      <c r="B234" s="67"/>
      <c r="C234" s="67"/>
      <c r="D234" s="67"/>
      <c r="E234" s="67"/>
      <c r="F234" s="67">
        <v>234.0</v>
      </c>
      <c r="G234" s="67"/>
      <c r="H234" s="67"/>
      <c r="I234" s="67"/>
      <c r="J234" s="67"/>
      <c r="K234" s="67"/>
      <c r="L234" s="67"/>
      <c r="M234" s="67"/>
      <c r="N234" s="67"/>
      <c r="O234" s="67"/>
      <c r="P234" s="67"/>
      <c r="Q234" s="67"/>
      <c r="R234" s="67"/>
      <c r="S234" s="67"/>
      <c r="T234" s="67"/>
      <c r="U234" s="67"/>
      <c r="V234" s="67"/>
      <c r="W234" s="67"/>
      <c r="X234" s="67" t="s">
        <v>32</v>
      </c>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row>
    <row r="235" ht="15.75" customHeight="1">
      <c r="A235" s="68" t="s">
        <v>39</v>
      </c>
      <c r="B235" s="68" t="s">
        <v>519</v>
      </c>
      <c r="C235" s="69" t="s">
        <v>520</v>
      </c>
      <c r="D235" s="70"/>
      <c r="E235" s="70"/>
      <c r="F235" s="70">
        <v>235.0</v>
      </c>
      <c r="G235" s="70"/>
      <c r="H235" s="70"/>
      <c r="I235" s="70"/>
      <c r="J235" s="70"/>
      <c r="K235" s="70"/>
      <c r="L235" s="70"/>
      <c r="M235" s="70"/>
      <c r="N235" s="70"/>
      <c r="O235" s="70"/>
      <c r="P235" s="70"/>
      <c r="Q235" s="70"/>
      <c r="R235" s="70"/>
      <c r="S235" s="70">
        <v>9.0</v>
      </c>
      <c r="T235" s="70"/>
      <c r="U235" s="70"/>
      <c r="V235" s="70"/>
      <c r="W235" s="70"/>
      <c r="X235" s="70" t="s">
        <v>32</v>
      </c>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row>
    <row r="236" ht="15.75" customHeight="1">
      <c r="A236" s="36" t="s">
        <v>158</v>
      </c>
      <c r="B236" s="36" t="s">
        <v>521</v>
      </c>
      <c r="C236" s="36" t="s">
        <v>522</v>
      </c>
      <c r="D236" s="4"/>
      <c r="E236" s="4"/>
      <c r="F236" s="4">
        <v>236.0</v>
      </c>
      <c r="G236" s="4"/>
      <c r="H236" s="4"/>
      <c r="I236" s="21" t="b">
        <v>1</v>
      </c>
      <c r="J236" s="4"/>
      <c r="K236" s="4"/>
      <c r="L236" s="36" t="s">
        <v>523</v>
      </c>
      <c r="M236" s="4"/>
      <c r="N236" s="4"/>
      <c r="O236" s="4"/>
      <c r="P236" s="4"/>
      <c r="Q236" s="4"/>
      <c r="R236" s="4"/>
      <c r="S236" s="4">
        <v>7.0</v>
      </c>
      <c r="T236" s="4"/>
      <c r="U236" s="4"/>
      <c r="V236" s="4"/>
      <c r="W236" s="4" t="str">
        <f>IFERROR(__xludf.DUMMYFUNCTION("""COMPUTED_VALUE"""),"yes_no_na3")</f>
        <v>yes_no_na3</v>
      </c>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ht="15.75" customHeight="1">
      <c r="A237" s="4" t="s">
        <v>48</v>
      </c>
      <c r="B237" s="36" t="s">
        <v>524</v>
      </c>
      <c r="C237" s="36" t="s">
        <v>163</v>
      </c>
      <c r="D237" s="4"/>
      <c r="E237" s="4"/>
      <c r="F237" s="4">
        <v>237.0</v>
      </c>
      <c r="G237" s="4"/>
      <c r="H237" s="4"/>
      <c r="I237" s="4"/>
      <c r="J237" s="4"/>
      <c r="K237" s="4"/>
      <c r="L237" s="4"/>
      <c r="M237" s="4"/>
      <c r="N237" s="4"/>
      <c r="O237" s="4"/>
      <c r="P237" s="4"/>
      <c r="Q237" s="4"/>
      <c r="R237" s="4"/>
      <c r="S237" s="4">
        <v>9.0</v>
      </c>
      <c r="T237" s="4"/>
      <c r="U237" s="4"/>
      <c r="V237" s="4"/>
      <c r="W237" s="4"/>
      <c r="X237" s="4" t="s">
        <v>32</v>
      </c>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ht="15.75" customHeight="1">
      <c r="A238" s="36" t="s">
        <v>191</v>
      </c>
      <c r="B238" s="36" t="s">
        <v>525</v>
      </c>
      <c r="C238" s="64" t="s">
        <v>526</v>
      </c>
      <c r="D238" s="4"/>
      <c r="E238" s="4"/>
      <c r="F238" s="4">
        <v>238.0</v>
      </c>
      <c r="G238" s="4"/>
      <c r="H238" s="4"/>
      <c r="I238" s="21" t="b">
        <v>1</v>
      </c>
      <c r="J238" s="4"/>
      <c r="K238" s="4"/>
      <c r="L238" s="36" t="s">
        <v>527</v>
      </c>
      <c r="M238" s="4"/>
      <c r="N238" s="4"/>
      <c r="O238" s="4"/>
      <c r="P238" s="4"/>
      <c r="Q238" s="4"/>
      <c r="R238" s="4"/>
      <c r="S238" s="4">
        <v>7.0</v>
      </c>
      <c r="T238" s="4"/>
      <c r="U238" s="4"/>
      <c r="V238" s="4"/>
      <c r="W238" s="4" t="str">
        <f>IFERROR(__xludf.DUMMYFUNCTION("""COMPUTED_VALUE"""),"yes_no_na1")</f>
        <v>yes_no_na1</v>
      </c>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ht="15.75" customHeight="1">
      <c r="A239" s="4" t="s">
        <v>48</v>
      </c>
      <c r="B239" s="36" t="s">
        <v>528</v>
      </c>
      <c r="C239" s="36" t="s">
        <v>163</v>
      </c>
      <c r="D239" s="4"/>
      <c r="E239" s="4"/>
      <c r="F239" s="4">
        <v>239.0</v>
      </c>
      <c r="G239" s="4"/>
      <c r="H239" s="4"/>
      <c r="I239" s="4"/>
      <c r="J239" s="4"/>
      <c r="K239" s="4"/>
      <c r="L239" s="4"/>
      <c r="M239" s="4"/>
      <c r="N239" s="4"/>
      <c r="O239" s="4"/>
      <c r="P239" s="4"/>
      <c r="Q239" s="4"/>
      <c r="R239" s="4"/>
      <c r="S239" s="4">
        <v>9.0</v>
      </c>
      <c r="T239" s="4"/>
      <c r="U239" s="4"/>
      <c r="V239" s="4"/>
      <c r="W239" s="4"/>
      <c r="X239" s="4" t="s">
        <v>32</v>
      </c>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ht="15.75" customHeight="1">
      <c r="A240" s="36" t="s">
        <v>178</v>
      </c>
      <c r="B240" s="36" t="s">
        <v>529</v>
      </c>
      <c r="C240" s="36" t="s">
        <v>530</v>
      </c>
      <c r="D240" s="4"/>
      <c r="E240" s="4"/>
      <c r="F240" s="4">
        <v>240.0</v>
      </c>
      <c r="G240" s="4"/>
      <c r="H240" s="4"/>
      <c r="I240" s="21" t="b">
        <v>1</v>
      </c>
      <c r="J240" s="4"/>
      <c r="K240" s="4"/>
      <c r="L240" s="36" t="s">
        <v>531</v>
      </c>
      <c r="M240" s="4"/>
      <c r="N240" s="4"/>
      <c r="O240" s="4"/>
      <c r="P240" s="4"/>
      <c r="Q240" s="4"/>
      <c r="R240" s="4"/>
      <c r="S240" s="4">
        <v>7.0</v>
      </c>
      <c r="T240" s="4"/>
      <c r="U240" s="4"/>
      <c r="V240" s="4"/>
      <c r="W240" s="4" t="str">
        <f>IFERROR(__xludf.DUMMYFUNCTION("""COMPUTED_VALUE"""),"yes_no_na2")</f>
        <v>yes_no_na2</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ht="15.75" customHeight="1">
      <c r="A241" s="4" t="s">
        <v>48</v>
      </c>
      <c r="B241" s="36" t="s">
        <v>532</v>
      </c>
      <c r="C241" s="36" t="s">
        <v>163</v>
      </c>
      <c r="D241" s="4"/>
      <c r="E241" s="4"/>
      <c r="F241" s="4">
        <v>241.0</v>
      </c>
      <c r="G241" s="4"/>
      <c r="H241" s="4"/>
      <c r="I241" s="4"/>
      <c r="J241" s="4"/>
      <c r="K241" s="4"/>
      <c r="L241" s="4"/>
      <c r="M241" s="4"/>
      <c r="N241" s="4"/>
      <c r="O241" s="4"/>
      <c r="P241" s="4"/>
      <c r="Q241" s="4"/>
      <c r="R241" s="4"/>
      <c r="S241" s="4">
        <v>9.0</v>
      </c>
      <c r="T241" s="4"/>
      <c r="U241" s="4"/>
      <c r="V241" s="4"/>
      <c r="W241" s="4"/>
      <c r="X241" s="4" t="s">
        <v>32</v>
      </c>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ht="15.75" customHeight="1">
      <c r="A242" s="36" t="s">
        <v>178</v>
      </c>
      <c r="B242" s="36" t="s">
        <v>533</v>
      </c>
      <c r="C242" s="36" t="s">
        <v>534</v>
      </c>
      <c r="D242" s="4"/>
      <c r="E242" s="4"/>
      <c r="F242" s="4">
        <v>242.0</v>
      </c>
      <c r="G242" s="4"/>
      <c r="H242" s="4"/>
      <c r="I242" s="21" t="b">
        <v>1</v>
      </c>
      <c r="J242" s="4"/>
      <c r="K242" s="4"/>
      <c r="L242" s="36" t="s">
        <v>535</v>
      </c>
      <c r="M242" s="4"/>
      <c r="N242" s="4"/>
      <c r="O242" s="4"/>
      <c r="P242" s="4"/>
      <c r="Q242" s="4"/>
      <c r="R242" s="4"/>
      <c r="S242" s="4">
        <v>7.0</v>
      </c>
      <c r="T242" s="4"/>
      <c r="U242" s="4"/>
      <c r="V242" s="4"/>
      <c r="W242" s="4" t="str">
        <f>IFERROR(__xludf.DUMMYFUNCTION("""COMPUTED_VALUE"""),"yes_no_na2")</f>
        <v>yes_no_na2</v>
      </c>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ht="15.75" customHeight="1">
      <c r="A243" s="4" t="s">
        <v>48</v>
      </c>
      <c r="B243" s="36" t="s">
        <v>536</v>
      </c>
      <c r="C243" s="36" t="s">
        <v>163</v>
      </c>
      <c r="D243" s="4"/>
      <c r="E243" s="4"/>
      <c r="F243" s="4">
        <v>243.0</v>
      </c>
      <c r="G243" s="4"/>
      <c r="H243" s="4"/>
      <c r="I243" s="4"/>
      <c r="J243" s="4"/>
      <c r="K243" s="4"/>
      <c r="L243" s="4"/>
      <c r="M243" s="4"/>
      <c r="N243" s="4"/>
      <c r="O243" s="4"/>
      <c r="P243" s="4"/>
      <c r="Q243" s="4"/>
      <c r="R243" s="4"/>
      <c r="S243" s="4">
        <v>9.0</v>
      </c>
      <c r="T243" s="4"/>
      <c r="U243" s="4"/>
      <c r="V243" s="4"/>
      <c r="W243" s="4"/>
      <c r="X243" s="4" t="s">
        <v>32</v>
      </c>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ht="15.75" customHeight="1">
      <c r="A244" s="36" t="s">
        <v>178</v>
      </c>
      <c r="B244" s="36" t="s">
        <v>537</v>
      </c>
      <c r="C244" s="36" t="s">
        <v>538</v>
      </c>
      <c r="D244" s="4"/>
      <c r="E244" s="4"/>
      <c r="F244" s="4">
        <v>244.0</v>
      </c>
      <c r="G244" s="4"/>
      <c r="H244" s="4"/>
      <c r="I244" s="21" t="b">
        <v>1</v>
      </c>
      <c r="J244" s="4"/>
      <c r="K244" s="4"/>
      <c r="L244" s="36" t="s">
        <v>539</v>
      </c>
      <c r="M244" s="4"/>
      <c r="N244" s="4"/>
      <c r="O244" s="4"/>
      <c r="P244" s="4"/>
      <c r="Q244" s="4"/>
      <c r="R244" s="4"/>
      <c r="S244" s="4">
        <v>7.0</v>
      </c>
      <c r="T244" s="4"/>
      <c r="U244" s="4"/>
      <c r="V244" s="4"/>
      <c r="W244" s="4" t="str">
        <f>IFERROR(__xludf.DUMMYFUNCTION("""COMPUTED_VALUE"""),"yes_no_na2")</f>
        <v>yes_no_na2</v>
      </c>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ht="15.75" customHeight="1">
      <c r="A245" s="4" t="s">
        <v>48</v>
      </c>
      <c r="B245" s="36" t="s">
        <v>540</v>
      </c>
      <c r="C245" s="36" t="s">
        <v>163</v>
      </c>
      <c r="D245" s="4"/>
      <c r="E245" s="4"/>
      <c r="F245" s="4">
        <v>245.0</v>
      </c>
      <c r="G245" s="4"/>
      <c r="H245" s="4"/>
      <c r="I245" s="4"/>
      <c r="J245" s="4"/>
      <c r="K245" s="4"/>
      <c r="L245" s="4"/>
      <c r="M245" s="4"/>
      <c r="N245" s="4"/>
      <c r="O245" s="4"/>
      <c r="P245" s="4"/>
      <c r="Q245" s="4"/>
      <c r="R245" s="4"/>
      <c r="S245" s="4">
        <v>9.0</v>
      </c>
      <c r="T245" s="4"/>
      <c r="U245" s="4"/>
      <c r="V245" s="4"/>
      <c r="W245" s="4"/>
      <c r="X245" s="4" t="s">
        <v>32</v>
      </c>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ht="15.75" customHeight="1">
      <c r="A246" s="36" t="s">
        <v>178</v>
      </c>
      <c r="B246" s="36" t="s">
        <v>541</v>
      </c>
      <c r="C246" s="36" t="s">
        <v>542</v>
      </c>
      <c r="D246" s="4"/>
      <c r="E246" s="4"/>
      <c r="F246" s="4">
        <v>246.0</v>
      </c>
      <c r="G246" s="4"/>
      <c r="H246" s="4"/>
      <c r="I246" s="21" t="b">
        <v>1</v>
      </c>
      <c r="J246" s="4"/>
      <c r="K246" s="4"/>
      <c r="L246" s="36" t="s">
        <v>543</v>
      </c>
      <c r="M246" s="4"/>
      <c r="N246" s="4"/>
      <c r="O246" s="4"/>
      <c r="P246" s="4"/>
      <c r="Q246" s="4"/>
      <c r="R246" s="4"/>
      <c r="S246" s="4">
        <v>7.0</v>
      </c>
      <c r="T246" s="4"/>
      <c r="U246" s="4"/>
      <c r="V246" s="4"/>
      <c r="W246" s="4" t="str">
        <f>IFERROR(__xludf.DUMMYFUNCTION("""COMPUTED_VALUE"""),"yes_no_na2")</f>
        <v>yes_no_na2</v>
      </c>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ht="15.75" customHeight="1">
      <c r="A247" s="4" t="s">
        <v>48</v>
      </c>
      <c r="B247" s="36" t="s">
        <v>544</v>
      </c>
      <c r="C247" s="36" t="s">
        <v>163</v>
      </c>
      <c r="D247" s="4"/>
      <c r="E247" s="4"/>
      <c r="F247" s="4">
        <v>247.0</v>
      </c>
      <c r="G247" s="4"/>
      <c r="H247" s="4"/>
      <c r="I247" s="4"/>
      <c r="J247" s="4"/>
      <c r="K247" s="4"/>
      <c r="L247" s="4"/>
      <c r="M247" s="4"/>
      <c r="N247" s="4"/>
      <c r="O247" s="4"/>
      <c r="P247" s="4"/>
      <c r="Q247" s="4"/>
      <c r="R247" s="4"/>
      <c r="S247" s="4">
        <v>9.0</v>
      </c>
      <c r="T247" s="4"/>
      <c r="U247" s="4"/>
      <c r="V247" s="4"/>
      <c r="W247" s="4"/>
      <c r="X247" s="4" t="s">
        <v>32</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ht="15.75" customHeight="1">
      <c r="A248" s="36" t="s">
        <v>42</v>
      </c>
      <c r="B248" s="36" t="s">
        <v>545</v>
      </c>
      <c r="C248" s="36" t="s">
        <v>546</v>
      </c>
      <c r="D248" s="4"/>
      <c r="E248" s="4"/>
      <c r="F248" s="4">
        <v>248.0</v>
      </c>
      <c r="G248" s="4"/>
      <c r="H248" s="4"/>
      <c r="I248" s="4"/>
      <c r="J248" s="4"/>
      <c r="K248" s="4"/>
      <c r="L248" s="4"/>
      <c r="M248" s="4"/>
      <c r="N248" s="4"/>
      <c r="O248" s="4"/>
      <c r="P248" s="4"/>
      <c r="Q248" s="4"/>
      <c r="R248" s="4"/>
      <c r="S248" s="4">
        <v>6.0</v>
      </c>
      <c r="T248" s="4"/>
      <c r="U248" s="4"/>
      <c r="V248" s="4"/>
      <c r="W248" s="4"/>
      <c r="X248" s="4" t="s">
        <v>32</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ht="15.75" customHeight="1">
      <c r="A249" s="36" t="s">
        <v>178</v>
      </c>
      <c r="B249" s="36" t="s">
        <v>547</v>
      </c>
      <c r="C249" s="36" t="s">
        <v>548</v>
      </c>
      <c r="D249" s="4"/>
      <c r="E249" s="4"/>
      <c r="F249" s="4">
        <v>249.0</v>
      </c>
      <c r="G249" s="4"/>
      <c r="H249" s="4"/>
      <c r="I249" s="21" t="b">
        <v>1</v>
      </c>
      <c r="J249" s="4"/>
      <c r="K249" s="4"/>
      <c r="L249" s="36" t="s">
        <v>549</v>
      </c>
      <c r="M249" s="4"/>
      <c r="N249" s="4"/>
      <c r="O249" s="4"/>
      <c r="P249" s="4"/>
      <c r="Q249" s="4"/>
      <c r="R249" s="4"/>
      <c r="S249" s="4">
        <v>7.0</v>
      </c>
      <c r="T249" s="4"/>
      <c r="U249" s="4"/>
      <c r="V249" s="4"/>
      <c r="W249" s="4" t="str">
        <f>IFERROR(__xludf.DUMMYFUNCTION("""COMPUTED_VALUE"""),"yes_no_na2")</f>
        <v>yes_no_na2</v>
      </c>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ht="15.75" customHeight="1">
      <c r="A250" s="4" t="s">
        <v>48</v>
      </c>
      <c r="B250" s="36" t="s">
        <v>550</v>
      </c>
      <c r="C250" s="36" t="s">
        <v>163</v>
      </c>
      <c r="D250" s="4"/>
      <c r="E250" s="4"/>
      <c r="F250" s="4">
        <v>250.0</v>
      </c>
      <c r="G250" s="4"/>
      <c r="H250" s="4"/>
      <c r="I250" s="4"/>
      <c r="J250" s="4"/>
      <c r="K250" s="4"/>
      <c r="L250" s="4"/>
      <c r="M250" s="4"/>
      <c r="N250" s="4"/>
      <c r="O250" s="4"/>
      <c r="P250" s="4"/>
      <c r="Q250" s="4"/>
      <c r="R250" s="4"/>
      <c r="S250" s="4">
        <v>9.0</v>
      </c>
      <c r="T250" s="4"/>
      <c r="U250" s="4"/>
      <c r="V250" s="4"/>
      <c r="W250" s="4"/>
      <c r="X250" s="4" t="s">
        <v>32</v>
      </c>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ht="15.75" customHeight="1">
      <c r="A251" s="36" t="s">
        <v>191</v>
      </c>
      <c r="B251" s="36" t="s">
        <v>551</v>
      </c>
      <c r="C251" s="36" t="s">
        <v>552</v>
      </c>
      <c r="D251" s="4"/>
      <c r="E251" s="4"/>
      <c r="F251" s="4">
        <v>251.0</v>
      </c>
      <c r="G251" s="4"/>
      <c r="H251" s="4"/>
      <c r="I251" s="21" t="b">
        <v>1</v>
      </c>
      <c r="J251" s="4"/>
      <c r="K251" s="4"/>
      <c r="L251" s="36" t="s">
        <v>553</v>
      </c>
      <c r="M251" s="4"/>
      <c r="N251" s="4"/>
      <c r="O251" s="4"/>
      <c r="P251" s="4"/>
      <c r="Q251" s="4"/>
      <c r="R251" s="4"/>
      <c r="S251" s="4">
        <v>7.0</v>
      </c>
      <c r="T251" s="4"/>
      <c r="U251" s="4"/>
      <c r="V251" s="4"/>
      <c r="W251" s="4" t="str">
        <f>IFERROR(__xludf.DUMMYFUNCTION("""COMPUTED_VALUE"""),"yes_no_na1")</f>
        <v>yes_no_na1</v>
      </c>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ht="15.75" customHeight="1">
      <c r="A252" s="4" t="s">
        <v>48</v>
      </c>
      <c r="B252" s="36" t="s">
        <v>554</v>
      </c>
      <c r="C252" s="36" t="s">
        <v>163</v>
      </c>
      <c r="D252" s="4"/>
      <c r="E252" s="4"/>
      <c r="F252" s="4">
        <v>252.0</v>
      </c>
      <c r="G252" s="4"/>
      <c r="H252" s="4"/>
      <c r="I252" s="4"/>
      <c r="J252" s="4"/>
      <c r="K252" s="4"/>
      <c r="L252" s="4"/>
      <c r="M252" s="4"/>
      <c r="N252" s="4"/>
      <c r="O252" s="4"/>
      <c r="P252" s="4"/>
      <c r="Q252" s="4"/>
      <c r="R252" s="4"/>
      <c r="S252" s="4">
        <v>9.0</v>
      </c>
      <c r="T252" s="4"/>
      <c r="U252" s="4"/>
      <c r="V252" s="4"/>
      <c r="W252" s="4"/>
      <c r="X252" s="4" t="s">
        <v>32</v>
      </c>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ht="15.75" customHeight="1">
      <c r="A253" s="36" t="s">
        <v>42</v>
      </c>
      <c r="B253" s="36" t="s">
        <v>555</v>
      </c>
      <c r="C253" s="36" t="s">
        <v>556</v>
      </c>
      <c r="D253" s="4"/>
      <c r="E253" s="4"/>
      <c r="F253" s="4">
        <v>253.0</v>
      </c>
      <c r="G253" s="4"/>
      <c r="H253" s="4"/>
      <c r="I253" s="4"/>
      <c r="J253" s="4"/>
      <c r="K253" s="4"/>
      <c r="L253" s="4"/>
      <c r="M253" s="4"/>
      <c r="N253" s="4"/>
      <c r="O253" s="4"/>
      <c r="P253" s="4"/>
      <c r="Q253" s="4"/>
      <c r="R253" s="4"/>
      <c r="S253" s="4">
        <v>6.0</v>
      </c>
      <c r="T253" s="4"/>
      <c r="U253" s="4"/>
      <c r="V253" s="4"/>
      <c r="W253" s="4"/>
      <c r="X253" s="4" t="s">
        <v>32</v>
      </c>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ht="15.75" customHeight="1">
      <c r="A254" s="36" t="s">
        <v>191</v>
      </c>
      <c r="B254" s="36" t="s">
        <v>557</v>
      </c>
      <c r="C254" s="36" t="s">
        <v>558</v>
      </c>
      <c r="D254" s="4"/>
      <c r="E254" s="4"/>
      <c r="F254" s="4">
        <v>254.0</v>
      </c>
      <c r="G254" s="4"/>
      <c r="H254" s="4"/>
      <c r="I254" s="21" t="b">
        <v>1</v>
      </c>
      <c r="J254" s="4"/>
      <c r="K254" s="4"/>
      <c r="L254" s="36" t="s">
        <v>559</v>
      </c>
      <c r="M254" s="4"/>
      <c r="N254" s="4"/>
      <c r="O254" s="4"/>
      <c r="P254" s="4"/>
      <c r="Q254" s="4"/>
      <c r="R254" s="4"/>
      <c r="S254" s="4">
        <v>7.0</v>
      </c>
      <c r="T254" s="4"/>
      <c r="U254" s="4"/>
      <c r="V254" s="4"/>
      <c r="W254" s="4" t="str">
        <f>IFERROR(__xludf.DUMMYFUNCTION("""COMPUTED_VALUE"""),"yes_no_na1")</f>
        <v>yes_no_na1</v>
      </c>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ht="15.75" customHeight="1">
      <c r="A255" s="4" t="s">
        <v>48</v>
      </c>
      <c r="B255" s="36" t="s">
        <v>560</v>
      </c>
      <c r="C255" s="36" t="s">
        <v>561</v>
      </c>
      <c r="D255" s="4"/>
      <c r="E255" s="4"/>
      <c r="F255" s="4">
        <v>255.0</v>
      </c>
      <c r="G255" s="4"/>
      <c r="H255" s="4"/>
      <c r="I255" s="4"/>
      <c r="J255" s="4"/>
      <c r="K255" s="4"/>
      <c r="L255" s="4"/>
      <c r="M255" s="4"/>
      <c r="N255" s="4"/>
      <c r="O255" s="4"/>
      <c r="P255" s="4"/>
      <c r="Q255" s="4"/>
      <c r="R255" s="4"/>
      <c r="S255" s="4">
        <v>9.0</v>
      </c>
      <c r="T255" s="4"/>
      <c r="U255" s="4"/>
      <c r="V255" s="4"/>
      <c r="W255" s="4"/>
      <c r="X255" s="4" t="s">
        <v>32</v>
      </c>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ht="15.75" customHeight="1">
      <c r="A256" s="36" t="s">
        <v>42</v>
      </c>
      <c r="B256" s="36" t="s">
        <v>562</v>
      </c>
      <c r="C256" s="36" t="s">
        <v>563</v>
      </c>
      <c r="D256" s="4"/>
      <c r="E256" s="4"/>
      <c r="F256" s="4">
        <v>256.0</v>
      </c>
      <c r="G256" s="4"/>
      <c r="H256" s="4"/>
      <c r="I256" s="4"/>
      <c r="J256" s="4"/>
      <c r="K256" s="4"/>
      <c r="L256" s="4"/>
      <c r="M256" s="4"/>
      <c r="N256" s="4"/>
      <c r="O256" s="4"/>
      <c r="P256" s="4"/>
      <c r="Q256" s="4"/>
      <c r="R256" s="4"/>
      <c r="S256" s="4">
        <v>6.0</v>
      </c>
      <c r="T256" s="4"/>
      <c r="U256" s="4"/>
      <c r="V256" s="4"/>
      <c r="W256" s="4"/>
      <c r="X256" s="4" t="s">
        <v>32</v>
      </c>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ht="15.75" customHeight="1">
      <c r="A257" s="54" t="s">
        <v>33</v>
      </c>
      <c r="B257" s="54" t="s">
        <v>564</v>
      </c>
      <c r="C257" s="54" t="s">
        <v>565</v>
      </c>
      <c r="D257" s="53"/>
      <c r="E257" s="53"/>
      <c r="F257" s="53">
        <v>257.0</v>
      </c>
      <c r="G257" s="53"/>
      <c r="H257" s="53"/>
      <c r="I257" s="53"/>
      <c r="J257" s="53"/>
      <c r="K257" s="53"/>
      <c r="L257" s="53"/>
      <c r="M257" s="54" t="s">
        <v>566</v>
      </c>
      <c r="N257" s="53"/>
      <c r="O257" s="53"/>
      <c r="P257" s="53"/>
      <c r="Q257" s="53"/>
      <c r="R257" s="53"/>
      <c r="S257" s="53">
        <v>9.0</v>
      </c>
      <c r="T257" s="53"/>
      <c r="U257" s="53"/>
      <c r="V257" s="53"/>
      <c r="W257" s="53"/>
      <c r="X257" s="53" t="s">
        <v>32</v>
      </c>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row>
    <row r="258" ht="15.75" customHeight="1">
      <c r="A258" s="68" t="s">
        <v>100</v>
      </c>
      <c r="B258" s="70"/>
      <c r="C258" s="70"/>
      <c r="D258" s="70"/>
      <c r="E258" s="70"/>
      <c r="F258" s="70">
        <v>258.0</v>
      </c>
      <c r="G258" s="70"/>
      <c r="H258" s="70"/>
      <c r="I258" s="70"/>
      <c r="J258" s="70"/>
      <c r="K258" s="70"/>
      <c r="L258" s="70"/>
      <c r="M258" s="70"/>
      <c r="N258" s="70"/>
      <c r="O258" s="70"/>
      <c r="P258" s="70"/>
      <c r="Q258" s="70"/>
      <c r="R258" s="70"/>
      <c r="S258" s="70"/>
      <c r="T258" s="70"/>
      <c r="U258" s="70"/>
      <c r="V258" s="70"/>
      <c r="W258" s="70"/>
      <c r="X258" s="70" t="s">
        <v>32</v>
      </c>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row>
    <row r="259" ht="15.75" customHeight="1">
      <c r="A259" s="71" t="s">
        <v>39</v>
      </c>
      <c r="B259" s="71" t="s">
        <v>567</v>
      </c>
      <c r="C259" s="72" t="s">
        <v>568</v>
      </c>
      <c r="D259" s="73"/>
      <c r="E259" s="73"/>
      <c r="F259" s="73">
        <v>259.0</v>
      </c>
      <c r="G259" s="73"/>
      <c r="H259" s="73"/>
      <c r="I259" s="73"/>
      <c r="J259" s="73"/>
      <c r="K259" s="73"/>
      <c r="L259" s="73"/>
      <c r="M259" s="73"/>
      <c r="N259" s="73"/>
      <c r="O259" s="73"/>
      <c r="P259" s="73"/>
      <c r="Q259" s="73"/>
      <c r="R259" s="73"/>
      <c r="S259" s="73">
        <v>6.0</v>
      </c>
      <c r="T259" s="73"/>
      <c r="U259" s="73"/>
      <c r="V259" s="73"/>
      <c r="W259" s="73"/>
      <c r="X259" s="73" t="s">
        <v>32</v>
      </c>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row>
    <row r="260" ht="15.75" customHeight="1">
      <c r="A260" s="36" t="s">
        <v>178</v>
      </c>
      <c r="B260" s="36" t="s">
        <v>569</v>
      </c>
      <c r="C260" s="36" t="s">
        <v>570</v>
      </c>
      <c r="D260" s="4"/>
      <c r="E260" s="4"/>
      <c r="F260" s="4">
        <v>260.0</v>
      </c>
      <c r="G260" s="4"/>
      <c r="H260" s="4"/>
      <c r="I260" s="21" t="b">
        <v>1</v>
      </c>
      <c r="J260" s="4"/>
      <c r="K260" s="4"/>
      <c r="L260" s="36" t="s">
        <v>571</v>
      </c>
      <c r="M260" s="4"/>
      <c r="N260" s="4"/>
      <c r="O260" s="4"/>
      <c r="P260" s="4"/>
      <c r="Q260" s="4"/>
      <c r="R260" s="4"/>
      <c r="S260" s="4">
        <v>7.0</v>
      </c>
      <c r="T260" s="4"/>
      <c r="U260" s="4"/>
      <c r="V260" s="4"/>
      <c r="W260" s="4" t="str">
        <f>IFERROR(__xludf.DUMMYFUNCTION("""COMPUTED_VALUE"""),"yes_no_na2")</f>
        <v>yes_no_na2</v>
      </c>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ht="15.75" customHeight="1">
      <c r="A261" s="4" t="s">
        <v>48</v>
      </c>
      <c r="B261" s="36" t="s">
        <v>572</v>
      </c>
      <c r="C261" s="36" t="s">
        <v>163</v>
      </c>
      <c r="D261" s="4"/>
      <c r="E261" s="4"/>
      <c r="F261" s="4">
        <v>261.0</v>
      </c>
      <c r="G261" s="4"/>
      <c r="H261" s="4"/>
      <c r="I261" s="4"/>
      <c r="J261" s="4"/>
      <c r="K261" s="4"/>
      <c r="L261" s="4"/>
      <c r="M261" s="4"/>
      <c r="N261" s="4"/>
      <c r="O261" s="4"/>
      <c r="P261" s="4"/>
      <c r="Q261" s="4"/>
      <c r="R261" s="4"/>
      <c r="S261" s="4">
        <v>9.0</v>
      </c>
      <c r="T261" s="4"/>
      <c r="U261" s="4"/>
      <c r="V261" s="4"/>
      <c r="W261" s="4"/>
      <c r="X261" s="4" t="s">
        <v>32</v>
      </c>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ht="15.75" customHeight="1">
      <c r="A262" s="36" t="s">
        <v>42</v>
      </c>
      <c r="B262" s="36" t="s">
        <v>573</v>
      </c>
      <c r="C262" s="36" t="s">
        <v>574</v>
      </c>
      <c r="D262" s="4"/>
      <c r="E262" s="4"/>
      <c r="F262" s="4">
        <v>262.0</v>
      </c>
      <c r="G262" s="4"/>
      <c r="H262" s="4"/>
      <c r="I262" s="4"/>
      <c r="J262" s="4"/>
      <c r="K262" s="4"/>
      <c r="L262" s="4"/>
      <c r="M262" s="4"/>
      <c r="N262" s="4"/>
      <c r="O262" s="4"/>
      <c r="P262" s="4"/>
      <c r="Q262" s="4"/>
      <c r="R262" s="4"/>
      <c r="S262" s="4">
        <v>6.0</v>
      </c>
      <c r="T262" s="4"/>
      <c r="U262" s="4"/>
      <c r="V262" s="4"/>
      <c r="W262" s="4"/>
      <c r="X262" s="4" t="s">
        <v>32</v>
      </c>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ht="15.75" customHeight="1">
      <c r="A263" s="36" t="s">
        <v>178</v>
      </c>
      <c r="B263" s="36" t="s">
        <v>575</v>
      </c>
      <c r="C263" s="36" t="s">
        <v>576</v>
      </c>
      <c r="D263" s="4"/>
      <c r="E263" s="4"/>
      <c r="F263" s="4">
        <v>263.0</v>
      </c>
      <c r="G263" s="4"/>
      <c r="H263" s="4"/>
      <c r="I263" s="21" t="b">
        <v>1</v>
      </c>
      <c r="J263" s="4"/>
      <c r="K263" s="4"/>
      <c r="L263" s="36" t="s">
        <v>577</v>
      </c>
      <c r="M263" s="4"/>
      <c r="N263" s="4"/>
      <c r="O263" s="4"/>
      <c r="P263" s="4"/>
      <c r="Q263" s="4"/>
      <c r="R263" s="4"/>
      <c r="S263" s="4">
        <v>7.0</v>
      </c>
      <c r="T263" s="4"/>
      <c r="U263" s="4"/>
      <c r="V263" s="4"/>
      <c r="W263" s="4" t="str">
        <f>IFERROR(__xludf.DUMMYFUNCTION("""COMPUTED_VALUE"""),"yes_no_na2")</f>
        <v>yes_no_na2</v>
      </c>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ht="15.75" customHeight="1">
      <c r="A264" s="4" t="s">
        <v>48</v>
      </c>
      <c r="B264" s="36" t="s">
        <v>578</v>
      </c>
      <c r="C264" s="36" t="s">
        <v>163</v>
      </c>
      <c r="D264" s="4"/>
      <c r="E264" s="4"/>
      <c r="F264" s="4">
        <v>264.0</v>
      </c>
      <c r="G264" s="4"/>
      <c r="H264" s="4"/>
      <c r="I264" s="4"/>
      <c r="J264" s="4"/>
      <c r="K264" s="4"/>
      <c r="L264" s="4"/>
      <c r="M264" s="4"/>
      <c r="N264" s="4"/>
      <c r="O264" s="4"/>
      <c r="P264" s="4"/>
      <c r="Q264" s="4"/>
      <c r="R264" s="4"/>
      <c r="S264" s="4">
        <v>9.0</v>
      </c>
      <c r="T264" s="4"/>
      <c r="U264" s="4"/>
      <c r="V264" s="4"/>
      <c r="W264" s="4"/>
      <c r="X264" s="4" t="s">
        <v>32</v>
      </c>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ht="15.75" customHeight="1">
      <c r="A265" s="36" t="s">
        <v>42</v>
      </c>
      <c r="B265" s="36" t="s">
        <v>579</v>
      </c>
      <c r="C265" s="36" t="s">
        <v>580</v>
      </c>
      <c r="D265" s="4"/>
      <c r="E265" s="4"/>
      <c r="F265" s="4">
        <v>265.0</v>
      </c>
      <c r="G265" s="4"/>
      <c r="H265" s="4"/>
      <c r="I265" s="4"/>
      <c r="J265" s="4"/>
      <c r="K265" s="4"/>
      <c r="L265" s="4"/>
      <c r="M265" s="4"/>
      <c r="N265" s="4"/>
      <c r="O265" s="4"/>
      <c r="P265" s="4"/>
      <c r="Q265" s="4"/>
      <c r="R265" s="4"/>
      <c r="S265" s="4">
        <v>6.0</v>
      </c>
      <c r="T265" s="4"/>
      <c r="U265" s="4"/>
      <c r="V265" s="4"/>
      <c r="W265" s="4"/>
      <c r="X265" s="4" t="s">
        <v>32</v>
      </c>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ht="15.75" customHeight="1">
      <c r="A266" s="74" t="s">
        <v>39</v>
      </c>
      <c r="B266" s="74" t="s">
        <v>581</v>
      </c>
      <c r="C266" s="75"/>
      <c r="D266" s="75"/>
      <c r="E266" s="75"/>
      <c r="F266" s="75">
        <v>266.0</v>
      </c>
      <c r="G266" s="75"/>
      <c r="H266" s="74" t="s">
        <v>454</v>
      </c>
      <c r="I266" s="75"/>
      <c r="J266" s="75"/>
      <c r="K266" s="75"/>
      <c r="L266" s="75"/>
      <c r="M266" s="75"/>
      <c r="N266" s="75"/>
      <c r="O266" s="75"/>
      <c r="P266" s="75"/>
      <c r="Q266" s="75"/>
      <c r="R266" s="75"/>
      <c r="S266" s="75">
        <v>9.0</v>
      </c>
      <c r="T266" s="75"/>
      <c r="U266" s="75"/>
      <c r="V266" s="75"/>
      <c r="W266" s="75"/>
      <c r="X266" s="75" t="s">
        <v>32</v>
      </c>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row>
    <row r="267" ht="15.75" customHeight="1">
      <c r="A267" s="36" t="s">
        <v>455</v>
      </c>
      <c r="B267" s="36" t="s">
        <v>582</v>
      </c>
      <c r="C267" s="36" t="s">
        <v>583</v>
      </c>
      <c r="D267" s="4"/>
      <c r="E267" s="4"/>
      <c r="F267" s="4">
        <v>267.0</v>
      </c>
      <c r="G267" s="4"/>
      <c r="H267" s="36" t="s">
        <v>2</v>
      </c>
      <c r="I267" s="4"/>
      <c r="J267" s="4"/>
      <c r="K267" s="4"/>
      <c r="L267" s="4"/>
      <c r="M267" s="4"/>
      <c r="N267" s="4"/>
      <c r="O267" s="4"/>
      <c r="P267" s="4"/>
      <c r="Q267" s="4"/>
      <c r="R267" s="4"/>
      <c r="S267" s="4">
        <v>7.0</v>
      </c>
      <c r="T267" s="4"/>
      <c r="U267" s="4"/>
      <c r="V267" s="4"/>
      <c r="W267" s="4" t="str">
        <f>IFERROR(__xludf.DUMMYFUNCTION("""COMPUTED_VALUE"""),"yes_no_na")</f>
        <v>yes_no_na</v>
      </c>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ht="15.75" customHeight="1">
      <c r="A268" s="36" t="s">
        <v>584</v>
      </c>
      <c r="B268" s="36" t="s">
        <v>585</v>
      </c>
      <c r="C268" s="36" t="s">
        <v>586</v>
      </c>
      <c r="D268" s="4"/>
      <c r="E268" s="4"/>
      <c r="F268" s="4">
        <v>268.0</v>
      </c>
      <c r="G268" s="4"/>
      <c r="H268" s="36" t="s">
        <v>461</v>
      </c>
      <c r="I268" s="4"/>
      <c r="J268" s="4"/>
      <c r="K268" s="4"/>
      <c r="L268" s="36" t="s">
        <v>587</v>
      </c>
      <c r="M268" s="4"/>
      <c r="N268" s="4"/>
      <c r="O268" s="4"/>
      <c r="P268" s="4"/>
      <c r="Q268" s="4"/>
      <c r="R268" s="4"/>
      <c r="S268" s="4">
        <v>4.0</v>
      </c>
      <c r="T268" s="4"/>
      <c r="U268" s="4"/>
      <c r="V268" s="4"/>
      <c r="W268" s="4" t="str">
        <f>IFERROR(__xludf.DUMMYFUNCTION("""COMPUTED_VALUE"""),"yes_no_na06")</f>
        <v>yes_no_na06</v>
      </c>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ht="15.75" customHeight="1">
      <c r="A269" s="36" t="s">
        <v>584</v>
      </c>
      <c r="B269" s="36" t="s">
        <v>588</v>
      </c>
      <c r="C269" s="36" t="s">
        <v>589</v>
      </c>
      <c r="D269" s="4"/>
      <c r="E269" s="4"/>
      <c r="F269" s="4">
        <v>269.0</v>
      </c>
      <c r="G269" s="4"/>
      <c r="H269" s="36" t="s">
        <v>461</v>
      </c>
      <c r="I269" s="4"/>
      <c r="J269" s="4"/>
      <c r="K269" s="4"/>
      <c r="L269" s="36" t="s">
        <v>590</v>
      </c>
      <c r="M269" s="4"/>
      <c r="N269" s="4"/>
      <c r="O269" s="4"/>
      <c r="P269" s="4"/>
      <c r="Q269" s="4"/>
      <c r="R269" s="4"/>
      <c r="S269" s="4">
        <v>4.0</v>
      </c>
      <c r="T269" s="4"/>
      <c r="U269" s="4"/>
      <c r="V269" s="4"/>
      <c r="W269" s="4" t="str">
        <f>IFERROR(__xludf.DUMMYFUNCTION("""COMPUTED_VALUE"""),"yes_no_na06")</f>
        <v>yes_no_na06</v>
      </c>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ht="15.75" customHeight="1">
      <c r="A270" s="36" t="s">
        <v>584</v>
      </c>
      <c r="B270" s="36" t="s">
        <v>591</v>
      </c>
      <c r="C270" s="36" t="s">
        <v>592</v>
      </c>
      <c r="D270" s="4"/>
      <c r="E270" s="4"/>
      <c r="F270" s="4">
        <v>270.0</v>
      </c>
      <c r="G270" s="4"/>
      <c r="H270" s="36" t="s">
        <v>461</v>
      </c>
      <c r="I270" s="4"/>
      <c r="J270" s="4"/>
      <c r="K270" s="4"/>
      <c r="L270" s="36" t="s">
        <v>593</v>
      </c>
      <c r="M270" s="4"/>
      <c r="N270" s="4"/>
      <c r="O270" s="4"/>
      <c r="P270" s="4"/>
      <c r="Q270" s="4"/>
      <c r="R270" s="4"/>
      <c r="S270" s="4">
        <v>4.0</v>
      </c>
      <c r="T270" s="4"/>
      <c r="U270" s="4"/>
      <c r="V270" s="4"/>
      <c r="W270" s="4" t="str">
        <f>IFERROR(__xludf.DUMMYFUNCTION("""COMPUTED_VALUE"""),"yes_no_na06")</f>
        <v>yes_no_na06</v>
      </c>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ht="15.75" customHeight="1">
      <c r="A271" s="36" t="s">
        <v>584</v>
      </c>
      <c r="B271" s="36" t="s">
        <v>594</v>
      </c>
      <c r="C271" s="36" t="s">
        <v>595</v>
      </c>
      <c r="D271" s="4"/>
      <c r="E271" s="4"/>
      <c r="F271" s="4">
        <v>271.0</v>
      </c>
      <c r="G271" s="4"/>
      <c r="H271" s="36" t="s">
        <v>461</v>
      </c>
      <c r="I271" s="4"/>
      <c r="J271" s="4"/>
      <c r="K271" s="4"/>
      <c r="L271" s="36" t="s">
        <v>596</v>
      </c>
      <c r="M271" s="4"/>
      <c r="N271" s="4"/>
      <c r="O271" s="4"/>
      <c r="P271" s="4"/>
      <c r="Q271" s="4"/>
      <c r="R271" s="4"/>
      <c r="S271" s="4">
        <v>4.0</v>
      </c>
      <c r="T271" s="4"/>
      <c r="U271" s="4"/>
      <c r="V271" s="4"/>
      <c r="W271" s="4" t="str">
        <f>IFERROR(__xludf.DUMMYFUNCTION("""COMPUTED_VALUE"""),"yes_no_na06")</f>
        <v>yes_no_na06</v>
      </c>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ht="15.75" customHeight="1">
      <c r="A272" s="36" t="s">
        <v>584</v>
      </c>
      <c r="B272" s="36" t="s">
        <v>597</v>
      </c>
      <c r="C272" s="36" t="s">
        <v>598</v>
      </c>
      <c r="D272" s="4"/>
      <c r="E272" s="4"/>
      <c r="F272" s="4">
        <v>272.0</v>
      </c>
      <c r="G272" s="4"/>
      <c r="H272" s="36" t="s">
        <v>461</v>
      </c>
      <c r="I272" s="4"/>
      <c r="J272" s="4"/>
      <c r="K272" s="4"/>
      <c r="L272" s="36" t="s">
        <v>599</v>
      </c>
      <c r="M272" s="4"/>
      <c r="N272" s="4"/>
      <c r="O272" s="4"/>
      <c r="P272" s="4"/>
      <c r="Q272" s="4"/>
      <c r="R272" s="4"/>
      <c r="S272" s="4">
        <v>4.0</v>
      </c>
      <c r="T272" s="4"/>
      <c r="U272" s="4"/>
      <c r="V272" s="4"/>
      <c r="W272" s="4" t="str">
        <f>IFERROR(__xludf.DUMMYFUNCTION("""COMPUTED_VALUE"""),"yes_no_na06")</f>
        <v>yes_no_na06</v>
      </c>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ht="15.75" customHeight="1">
      <c r="A273" s="36" t="s">
        <v>584</v>
      </c>
      <c r="B273" s="36" t="s">
        <v>600</v>
      </c>
      <c r="C273" s="36" t="s">
        <v>601</v>
      </c>
      <c r="D273" s="4"/>
      <c r="E273" s="4"/>
      <c r="F273" s="4">
        <v>273.0</v>
      </c>
      <c r="G273" s="4"/>
      <c r="H273" s="36" t="s">
        <v>461</v>
      </c>
      <c r="I273" s="4"/>
      <c r="J273" s="4"/>
      <c r="K273" s="4"/>
      <c r="L273" s="36" t="s">
        <v>602</v>
      </c>
      <c r="M273" s="4"/>
      <c r="N273" s="4"/>
      <c r="O273" s="4"/>
      <c r="P273" s="4"/>
      <c r="Q273" s="4"/>
      <c r="R273" s="4"/>
      <c r="S273" s="4">
        <v>4.0</v>
      </c>
      <c r="T273" s="4"/>
      <c r="U273" s="4"/>
      <c r="V273" s="4"/>
      <c r="W273" s="4" t="str">
        <f>IFERROR(__xludf.DUMMYFUNCTION("""COMPUTED_VALUE"""),"yes_no_na06")</f>
        <v>yes_no_na06</v>
      </c>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ht="15.75" customHeight="1">
      <c r="A274" s="36" t="s">
        <v>584</v>
      </c>
      <c r="B274" s="36" t="s">
        <v>603</v>
      </c>
      <c r="C274" s="36" t="s">
        <v>604</v>
      </c>
      <c r="D274" s="4"/>
      <c r="E274" s="4"/>
      <c r="F274" s="4">
        <v>274.0</v>
      </c>
      <c r="G274" s="4"/>
      <c r="H274" s="36" t="s">
        <v>461</v>
      </c>
      <c r="I274" s="4"/>
      <c r="J274" s="4"/>
      <c r="K274" s="4"/>
      <c r="L274" s="36" t="s">
        <v>605</v>
      </c>
      <c r="M274" s="4"/>
      <c r="N274" s="4"/>
      <c r="O274" s="4"/>
      <c r="P274" s="4"/>
      <c r="Q274" s="4"/>
      <c r="R274" s="4"/>
      <c r="S274" s="4">
        <v>4.0</v>
      </c>
      <c r="T274" s="4"/>
      <c r="U274" s="4"/>
      <c r="V274" s="4"/>
      <c r="W274" s="4" t="str">
        <f>IFERROR(__xludf.DUMMYFUNCTION("""COMPUTED_VALUE"""),"yes_no_na06")</f>
        <v>yes_no_na06</v>
      </c>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ht="15.75" customHeight="1">
      <c r="A275" s="36" t="s">
        <v>606</v>
      </c>
      <c r="B275" s="36" t="s">
        <v>607</v>
      </c>
      <c r="C275" s="36" t="s">
        <v>608</v>
      </c>
      <c r="D275" s="4"/>
      <c r="E275" s="4"/>
      <c r="F275" s="4">
        <v>275.0</v>
      </c>
      <c r="G275" s="4"/>
      <c r="H275" s="36" t="s">
        <v>461</v>
      </c>
      <c r="I275" s="4"/>
      <c r="J275" s="4"/>
      <c r="K275" s="4"/>
      <c r="L275" s="36" t="s">
        <v>609</v>
      </c>
      <c r="M275" s="4"/>
      <c r="N275" s="4"/>
      <c r="O275" s="4"/>
      <c r="P275" s="4"/>
      <c r="Q275" s="4"/>
      <c r="R275" s="4"/>
      <c r="S275" s="4">
        <v>4.0</v>
      </c>
      <c r="T275" s="4"/>
      <c r="U275" s="4"/>
      <c r="V275" s="4"/>
      <c r="W275" s="4" t="str">
        <f>IFERROR(__xludf.DUMMYFUNCTION("""COMPUTED_VALUE"""),"yes_no_na08")</f>
        <v>yes_no_na08</v>
      </c>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ht="15.75" customHeight="1">
      <c r="A276" s="74" t="s">
        <v>100</v>
      </c>
      <c r="B276" s="74"/>
      <c r="C276" s="75"/>
      <c r="D276" s="75"/>
      <c r="E276" s="75"/>
      <c r="F276" s="75">
        <v>276.0</v>
      </c>
      <c r="G276" s="75"/>
      <c r="H276" s="74"/>
      <c r="I276" s="75"/>
      <c r="J276" s="75"/>
      <c r="K276" s="75"/>
      <c r="L276" s="75"/>
      <c r="M276" s="75"/>
      <c r="N276" s="75"/>
      <c r="O276" s="75"/>
      <c r="P276" s="75"/>
      <c r="Q276" s="75"/>
      <c r="R276" s="75"/>
      <c r="S276" s="75"/>
      <c r="T276" s="75"/>
      <c r="U276" s="75"/>
      <c r="V276" s="75"/>
      <c r="W276" s="75"/>
      <c r="X276" s="75" t="s">
        <v>32</v>
      </c>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row>
    <row r="277" ht="15.75" customHeight="1">
      <c r="A277" s="36" t="s">
        <v>158</v>
      </c>
      <c r="B277" s="36" t="s">
        <v>610</v>
      </c>
      <c r="C277" s="36" t="s">
        <v>611</v>
      </c>
      <c r="D277" s="4"/>
      <c r="E277" s="4"/>
      <c r="F277" s="4">
        <v>277.0</v>
      </c>
      <c r="G277" s="4"/>
      <c r="H277" s="4"/>
      <c r="I277" s="21" t="b">
        <v>1</v>
      </c>
      <c r="J277" s="4"/>
      <c r="K277" s="4"/>
      <c r="L277" s="36" t="s">
        <v>612</v>
      </c>
      <c r="M277" s="4"/>
      <c r="N277" s="4"/>
      <c r="O277" s="4"/>
      <c r="P277" s="4"/>
      <c r="Q277" s="4"/>
      <c r="R277" s="4"/>
      <c r="S277" s="4">
        <v>7.0</v>
      </c>
      <c r="T277" s="4"/>
      <c r="U277" s="4"/>
      <c r="V277" s="4"/>
      <c r="W277" s="4" t="str">
        <f>IFERROR(__xludf.DUMMYFUNCTION("""COMPUTED_VALUE"""),"yes_no_na3")</f>
        <v>yes_no_na3</v>
      </c>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ht="15.75" customHeight="1">
      <c r="A278" s="4" t="s">
        <v>48</v>
      </c>
      <c r="B278" s="36" t="s">
        <v>613</v>
      </c>
      <c r="C278" s="36" t="s">
        <v>163</v>
      </c>
      <c r="D278" s="4"/>
      <c r="E278" s="4"/>
      <c r="F278" s="4">
        <v>278.0</v>
      </c>
      <c r="G278" s="4"/>
      <c r="H278" s="4"/>
      <c r="I278" s="4"/>
      <c r="J278" s="4"/>
      <c r="K278" s="4"/>
      <c r="L278" s="4"/>
      <c r="M278" s="4"/>
      <c r="N278" s="4"/>
      <c r="O278" s="4"/>
      <c r="P278" s="4"/>
      <c r="Q278" s="4"/>
      <c r="R278" s="4"/>
      <c r="S278" s="4">
        <v>9.0</v>
      </c>
      <c r="T278" s="4"/>
      <c r="U278" s="4"/>
      <c r="V278" s="4"/>
      <c r="W278" s="4"/>
      <c r="X278" s="4" t="s">
        <v>32</v>
      </c>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ht="15.75" customHeight="1">
      <c r="A279" s="36" t="s">
        <v>178</v>
      </c>
      <c r="B279" s="36" t="s">
        <v>614</v>
      </c>
      <c r="C279" s="36" t="s">
        <v>615</v>
      </c>
      <c r="D279" s="4"/>
      <c r="E279" s="4"/>
      <c r="F279" s="4">
        <v>279.0</v>
      </c>
      <c r="G279" s="4"/>
      <c r="H279" s="4"/>
      <c r="I279" s="21" t="b">
        <v>1</v>
      </c>
      <c r="J279" s="4"/>
      <c r="K279" s="4"/>
      <c r="L279" s="36" t="s">
        <v>616</v>
      </c>
      <c r="M279" s="4"/>
      <c r="N279" s="4"/>
      <c r="O279" s="4"/>
      <c r="P279" s="4"/>
      <c r="Q279" s="4"/>
      <c r="R279" s="4"/>
      <c r="S279" s="4">
        <v>7.0</v>
      </c>
      <c r="T279" s="4"/>
      <c r="U279" s="4"/>
      <c r="V279" s="4"/>
      <c r="W279" s="4" t="str">
        <f>IFERROR(__xludf.DUMMYFUNCTION("""COMPUTED_VALUE"""),"yes_no_na2")</f>
        <v>yes_no_na2</v>
      </c>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ht="15.75" customHeight="1">
      <c r="A280" s="4" t="s">
        <v>48</v>
      </c>
      <c r="B280" s="36" t="s">
        <v>617</v>
      </c>
      <c r="C280" s="36" t="s">
        <v>163</v>
      </c>
      <c r="D280" s="4"/>
      <c r="E280" s="4"/>
      <c r="F280" s="4">
        <v>280.0</v>
      </c>
      <c r="G280" s="4"/>
      <c r="H280" s="4"/>
      <c r="I280" s="4"/>
      <c r="J280" s="4"/>
      <c r="K280" s="4"/>
      <c r="L280" s="4"/>
      <c r="M280" s="4"/>
      <c r="N280" s="4"/>
      <c r="O280" s="4"/>
      <c r="P280" s="4"/>
      <c r="Q280" s="4"/>
      <c r="R280" s="4"/>
      <c r="S280" s="4">
        <v>9.0</v>
      </c>
      <c r="T280" s="4"/>
      <c r="U280" s="4"/>
      <c r="V280" s="4"/>
      <c r="W280" s="4"/>
      <c r="X280" s="4" t="s">
        <v>32</v>
      </c>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ht="15.75" customHeight="1">
      <c r="A281" s="36" t="s">
        <v>42</v>
      </c>
      <c r="B281" s="36" t="s">
        <v>618</v>
      </c>
      <c r="C281" s="36" t="s">
        <v>619</v>
      </c>
      <c r="D281" s="4"/>
      <c r="E281" s="4"/>
      <c r="F281" s="4">
        <v>281.0</v>
      </c>
      <c r="G281" s="4"/>
      <c r="H281" s="4"/>
      <c r="I281" s="4"/>
      <c r="J281" s="4"/>
      <c r="K281" s="4"/>
      <c r="L281" s="4"/>
      <c r="M281" s="4"/>
      <c r="N281" s="4"/>
      <c r="O281" s="4"/>
      <c r="P281" s="4"/>
      <c r="Q281" s="4"/>
      <c r="R281" s="4"/>
      <c r="S281" s="4">
        <v>6.0</v>
      </c>
      <c r="T281" s="4"/>
      <c r="U281" s="4"/>
      <c r="V281" s="4"/>
      <c r="W281" s="4"/>
      <c r="X281" s="4" t="s">
        <v>32</v>
      </c>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ht="15.75" customHeight="1">
      <c r="A282" s="36" t="s">
        <v>178</v>
      </c>
      <c r="B282" s="36" t="s">
        <v>620</v>
      </c>
      <c r="C282" s="36" t="s">
        <v>621</v>
      </c>
      <c r="D282" s="4"/>
      <c r="E282" s="4"/>
      <c r="F282" s="4">
        <v>282.0</v>
      </c>
      <c r="G282" s="4"/>
      <c r="H282" s="4"/>
      <c r="I282" s="21" t="b">
        <v>1</v>
      </c>
      <c r="J282" s="4"/>
      <c r="K282" s="4"/>
      <c r="L282" s="36" t="s">
        <v>622</v>
      </c>
      <c r="M282" s="4"/>
      <c r="N282" s="4"/>
      <c r="O282" s="4"/>
      <c r="P282" s="4"/>
      <c r="Q282" s="4"/>
      <c r="R282" s="4"/>
      <c r="S282" s="4">
        <v>7.0</v>
      </c>
      <c r="T282" s="4"/>
      <c r="U282" s="4"/>
      <c r="V282" s="4"/>
      <c r="W282" s="4" t="str">
        <f>IFERROR(__xludf.DUMMYFUNCTION("""COMPUTED_VALUE"""),"yes_no_na2")</f>
        <v>yes_no_na2</v>
      </c>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ht="15.75" customHeight="1">
      <c r="A283" s="4" t="s">
        <v>48</v>
      </c>
      <c r="B283" s="36" t="s">
        <v>623</v>
      </c>
      <c r="C283" s="36" t="s">
        <v>163</v>
      </c>
      <c r="D283" s="4"/>
      <c r="E283" s="4"/>
      <c r="F283" s="4">
        <v>283.0</v>
      </c>
      <c r="G283" s="4"/>
      <c r="H283" s="4"/>
      <c r="I283" s="4"/>
      <c r="J283" s="4"/>
      <c r="K283" s="4"/>
      <c r="L283" s="4"/>
      <c r="M283" s="4"/>
      <c r="N283" s="4"/>
      <c r="O283" s="4"/>
      <c r="P283" s="4"/>
      <c r="Q283" s="4"/>
      <c r="R283" s="4"/>
      <c r="S283" s="4">
        <v>9.0</v>
      </c>
      <c r="T283" s="4"/>
      <c r="U283" s="4"/>
      <c r="V283" s="4"/>
      <c r="W283" s="4"/>
      <c r="X283" s="4" t="s">
        <v>32</v>
      </c>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ht="15.75" customHeight="1">
      <c r="A284" s="36" t="s">
        <v>191</v>
      </c>
      <c r="B284" s="36" t="s">
        <v>624</v>
      </c>
      <c r="C284" s="36" t="s">
        <v>625</v>
      </c>
      <c r="D284" s="4"/>
      <c r="E284" s="4"/>
      <c r="F284" s="4">
        <v>284.0</v>
      </c>
      <c r="G284" s="4"/>
      <c r="H284" s="4"/>
      <c r="I284" s="21" t="b">
        <v>1</v>
      </c>
      <c r="J284" s="4"/>
      <c r="K284" s="4"/>
      <c r="L284" s="36" t="s">
        <v>626</v>
      </c>
      <c r="M284" s="4"/>
      <c r="N284" s="4"/>
      <c r="O284" s="4"/>
      <c r="P284" s="4"/>
      <c r="Q284" s="4"/>
      <c r="R284" s="4"/>
      <c r="S284" s="4">
        <v>7.0</v>
      </c>
      <c r="T284" s="4"/>
      <c r="U284" s="4"/>
      <c r="V284" s="4"/>
      <c r="W284" s="4" t="str">
        <f>IFERROR(__xludf.DUMMYFUNCTION("""COMPUTED_VALUE"""),"yes_no_na1")</f>
        <v>yes_no_na1</v>
      </c>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ht="15.75" customHeight="1">
      <c r="A285" s="4" t="s">
        <v>48</v>
      </c>
      <c r="B285" s="36" t="s">
        <v>627</v>
      </c>
      <c r="C285" s="36" t="s">
        <v>163</v>
      </c>
      <c r="D285" s="4"/>
      <c r="E285" s="4"/>
      <c r="F285" s="4">
        <v>285.0</v>
      </c>
      <c r="G285" s="4"/>
      <c r="H285" s="4"/>
      <c r="I285" s="4"/>
      <c r="J285" s="4"/>
      <c r="K285" s="4"/>
      <c r="L285" s="4"/>
      <c r="M285" s="4"/>
      <c r="N285" s="4"/>
      <c r="O285" s="4"/>
      <c r="P285" s="4"/>
      <c r="Q285" s="4"/>
      <c r="R285" s="4"/>
      <c r="S285" s="4">
        <v>9.0</v>
      </c>
      <c r="T285" s="4"/>
      <c r="U285" s="4"/>
      <c r="V285" s="4"/>
      <c r="W285" s="4"/>
      <c r="X285" s="4" t="s">
        <v>32</v>
      </c>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ht="15.75" customHeight="1">
      <c r="A286" s="36" t="s">
        <v>191</v>
      </c>
      <c r="B286" s="36" t="s">
        <v>628</v>
      </c>
      <c r="C286" s="36" t="s">
        <v>629</v>
      </c>
      <c r="D286" s="4"/>
      <c r="E286" s="4"/>
      <c r="F286" s="4">
        <v>286.0</v>
      </c>
      <c r="G286" s="4"/>
      <c r="H286" s="4"/>
      <c r="I286" s="21" t="b">
        <v>1</v>
      </c>
      <c r="J286" s="4"/>
      <c r="K286" s="4"/>
      <c r="L286" s="36" t="s">
        <v>630</v>
      </c>
      <c r="M286" s="4"/>
      <c r="N286" s="4"/>
      <c r="O286" s="4"/>
      <c r="P286" s="4"/>
      <c r="Q286" s="4"/>
      <c r="R286" s="4"/>
      <c r="S286" s="4">
        <v>7.0</v>
      </c>
      <c r="T286" s="4"/>
      <c r="U286" s="4"/>
      <c r="V286" s="4"/>
      <c r="W286" s="4" t="str">
        <f>IFERROR(__xludf.DUMMYFUNCTION("""COMPUTED_VALUE"""),"yes_no_na1")</f>
        <v>yes_no_na1</v>
      </c>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ht="15.75" customHeight="1">
      <c r="A287" s="4" t="s">
        <v>48</v>
      </c>
      <c r="B287" s="36" t="s">
        <v>631</v>
      </c>
      <c r="C287" s="36" t="s">
        <v>163</v>
      </c>
      <c r="D287" s="4"/>
      <c r="E287" s="4"/>
      <c r="F287" s="4">
        <v>287.0</v>
      </c>
      <c r="G287" s="4"/>
      <c r="H287" s="4"/>
      <c r="I287" s="4"/>
      <c r="J287" s="4"/>
      <c r="K287" s="4"/>
      <c r="L287" s="4"/>
      <c r="M287" s="4"/>
      <c r="N287" s="4"/>
      <c r="O287" s="4"/>
      <c r="P287" s="4"/>
      <c r="Q287" s="4"/>
      <c r="R287" s="4"/>
      <c r="S287" s="4">
        <v>9.0</v>
      </c>
      <c r="T287" s="4"/>
      <c r="U287" s="4"/>
      <c r="V287" s="4"/>
      <c r="W287" s="4"/>
      <c r="X287" s="4" t="s">
        <v>32</v>
      </c>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ht="15.75" customHeight="1">
      <c r="A288" s="36" t="s">
        <v>42</v>
      </c>
      <c r="B288" s="36" t="s">
        <v>632</v>
      </c>
      <c r="C288" s="36" t="s">
        <v>633</v>
      </c>
      <c r="D288" s="4"/>
      <c r="E288" s="4"/>
      <c r="F288" s="4">
        <v>288.0</v>
      </c>
      <c r="G288" s="4"/>
      <c r="H288" s="4"/>
      <c r="I288" s="4"/>
      <c r="J288" s="4"/>
      <c r="K288" s="4"/>
      <c r="L288" s="4"/>
      <c r="M288" s="4"/>
      <c r="N288" s="4"/>
      <c r="O288" s="4"/>
      <c r="P288" s="4"/>
      <c r="Q288" s="4"/>
      <c r="R288" s="4"/>
      <c r="S288" s="4">
        <v>6.0</v>
      </c>
      <c r="T288" s="4"/>
      <c r="U288" s="4"/>
      <c r="V288" s="4"/>
      <c r="W288" s="4"/>
      <c r="X288" s="4" t="s">
        <v>32</v>
      </c>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ht="15.75" customHeight="1">
      <c r="A289" s="36" t="s">
        <v>191</v>
      </c>
      <c r="B289" s="36" t="s">
        <v>634</v>
      </c>
      <c r="C289" s="36" t="s">
        <v>635</v>
      </c>
      <c r="D289" s="4"/>
      <c r="E289" s="4"/>
      <c r="F289" s="4">
        <v>289.0</v>
      </c>
      <c r="G289" s="4"/>
      <c r="H289" s="4"/>
      <c r="I289" s="21" t="b">
        <v>1</v>
      </c>
      <c r="J289" s="4"/>
      <c r="K289" s="4"/>
      <c r="L289" s="36" t="s">
        <v>636</v>
      </c>
      <c r="M289" s="4"/>
      <c r="N289" s="4"/>
      <c r="O289" s="4"/>
      <c r="P289" s="4"/>
      <c r="Q289" s="4"/>
      <c r="R289" s="4"/>
      <c r="S289" s="4">
        <v>7.0</v>
      </c>
      <c r="T289" s="4"/>
      <c r="U289" s="4"/>
      <c r="V289" s="4"/>
      <c r="W289" s="4" t="str">
        <f>IFERROR(__xludf.DUMMYFUNCTION("""COMPUTED_VALUE"""),"yes_no_na1")</f>
        <v>yes_no_na1</v>
      </c>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ht="15.75" customHeight="1">
      <c r="A290" s="4" t="s">
        <v>48</v>
      </c>
      <c r="B290" s="36" t="s">
        <v>637</v>
      </c>
      <c r="C290" s="36" t="s">
        <v>163</v>
      </c>
      <c r="D290" s="4"/>
      <c r="E290" s="4"/>
      <c r="F290" s="4">
        <v>290.0</v>
      </c>
      <c r="G290" s="4"/>
      <c r="H290" s="4"/>
      <c r="I290" s="4"/>
      <c r="J290" s="4"/>
      <c r="K290" s="4"/>
      <c r="L290" s="4"/>
      <c r="M290" s="4"/>
      <c r="N290" s="4"/>
      <c r="O290" s="4"/>
      <c r="P290" s="4"/>
      <c r="Q290" s="4"/>
      <c r="R290" s="4"/>
      <c r="S290" s="4">
        <v>9.0</v>
      </c>
      <c r="T290" s="4"/>
      <c r="U290" s="4"/>
      <c r="V290" s="4"/>
      <c r="W290" s="4"/>
      <c r="X290" s="4" t="s">
        <v>32</v>
      </c>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ht="15.75" customHeight="1">
      <c r="A291" s="36" t="s">
        <v>191</v>
      </c>
      <c r="B291" s="36" t="s">
        <v>638</v>
      </c>
      <c r="C291" s="36" t="s">
        <v>639</v>
      </c>
      <c r="D291" s="4"/>
      <c r="E291" s="4"/>
      <c r="F291" s="4">
        <v>291.0</v>
      </c>
      <c r="G291" s="4"/>
      <c r="H291" s="4"/>
      <c r="I291" s="21" t="b">
        <v>1</v>
      </c>
      <c r="J291" s="4"/>
      <c r="K291" s="4"/>
      <c r="L291" s="36" t="s">
        <v>640</v>
      </c>
      <c r="M291" s="4"/>
      <c r="N291" s="4"/>
      <c r="O291" s="4"/>
      <c r="P291" s="4"/>
      <c r="Q291" s="4"/>
      <c r="R291" s="4"/>
      <c r="S291" s="4">
        <v>8.0</v>
      </c>
      <c r="T291" s="4"/>
      <c r="U291" s="4"/>
      <c r="V291" s="4"/>
      <c r="W291" s="4" t="str">
        <f>IFERROR(__xludf.DUMMYFUNCTION("""COMPUTED_VALUE"""),"yes_no_na1")</f>
        <v>yes_no_na1</v>
      </c>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ht="15.75" customHeight="1">
      <c r="A292" s="4" t="s">
        <v>48</v>
      </c>
      <c r="B292" s="36" t="s">
        <v>641</v>
      </c>
      <c r="C292" s="36" t="s">
        <v>163</v>
      </c>
      <c r="D292" s="4"/>
      <c r="E292" s="4"/>
      <c r="F292" s="4">
        <v>292.0</v>
      </c>
      <c r="G292" s="4"/>
      <c r="H292" s="4"/>
      <c r="I292" s="4"/>
      <c r="J292" s="4"/>
      <c r="K292" s="4"/>
      <c r="L292" s="4"/>
      <c r="M292" s="4"/>
      <c r="N292" s="4"/>
      <c r="O292" s="4"/>
      <c r="P292" s="4"/>
      <c r="Q292" s="4"/>
      <c r="R292" s="4"/>
      <c r="S292" s="4">
        <v>9.0</v>
      </c>
      <c r="T292" s="4"/>
      <c r="U292" s="4"/>
      <c r="V292" s="4"/>
      <c r="W292" s="4"/>
      <c r="X292" s="4" t="s">
        <v>32</v>
      </c>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ht="15.75" customHeight="1">
      <c r="A293" s="36" t="s">
        <v>191</v>
      </c>
      <c r="B293" s="36" t="s">
        <v>642</v>
      </c>
      <c r="C293" s="36" t="s">
        <v>643</v>
      </c>
      <c r="D293" s="4"/>
      <c r="E293" s="4"/>
      <c r="F293" s="4">
        <v>293.0</v>
      </c>
      <c r="G293" s="4"/>
      <c r="H293" s="4"/>
      <c r="I293" s="21" t="b">
        <v>1</v>
      </c>
      <c r="J293" s="4"/>
      <c r="K293" s="4"/>
      <c r="L293" s="36" t="s">
        <v>644</v>
      </c>
      <c r="M293" s="4"/>
      <c r="N293" s="4"/>
      <c r="O293" s="4"/>
      <c r="P293" s="4"/>
      <c r="Q293" s="4"/>
      <c r="R293" s="4"/>
      <c r="S293" s="4">
        <v>8.0</v>
      </c>
      <c r="T293" s="4"/>
      <c r="U293" s="4"/>
      <c r="V293" s="4"/>
      <c r="W293" s="4" t="str">
        <f>IFERROR(__xludf.DUMMYFUNCTION("""COMPUTED_VALUE"""),"yes_no_na1")</f>
        <v>yes_no_na1</v>
      </c>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ht="15.75" customHeight="1">
      <c r="A294" s="4" t="s">
        <v>48</v>
      </c>
      <c r="B294" s="36" t="s">
        <v>645</v>
      </c>
      <c r="C294" s="36" t="s">
        <v>163</v>
      </c>
      <c r="D294" s="4"/>
      <c r="E294" s="4"/>
      <c r="F294" s="4">
        <v>294.0</v>
      </c>
      <c r="G294" s="4"/>
      <c r="H294" s="4"/>
      <c r="I294" s="4"/>
      <c r="J294" s="4"/>
      <c r="K294" s="4"/>
      <c r="L294" s="4"/>
      <c r="M294" s="4"/>
      <c r="N294" s="4"/>
      <c r="O294" s="4"/>
      <c r="P294" s="4"/>
      <c r="Q294" s="4"/>
      <c r="R294" s="4"/>
      <c r="S294" s="4">
        <v>9.0</v>
      </c>
      <c r="T294" s="4"/>
      <c r="U294" s="4"/>
      <c r="V294" s="4"/>
      <c r="W294" s="4"/>
      <c r="X294" s="4" t="s">
        <v>32</v>
      </c>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ht="15.75" customHeight="1">
      <c r="A295" s="36" t="s">
        <v>42</v>
      </c>
      <c r="B295" s="36" t="s">
        <v>646</v>
      </c>
      <c r="C295" s="36" t="s">
        <v>647</v>
      </c>
      <c r="D295" s="4"/>
      <c r="E295" s="4"/>
      <c r="F295" s="4">
        <v>295.0</v>
      </c>
      <c r="G295" s="4"/>
      <c r="H295" s="4"/>
      <c r="I295" s="4"/>
      <c r="J295" s="4"/>
      <c r="K295" s="4"/>
      <c r="L295" s="4"/>
      <c r="M295" s="4"/>
      <c r="N295" s="4"/>
      <c r="O295" s="4"/>
      <c r="P295" s="4"/>
      <c r="Q295" s="4"/>
      <c r="R295" s="4"/>
      <c r="S295" s="4">
        <v>6.0</v>
      </c>
      <c r="T295" s="4"/>
      <c r="U295" s="4"/>
      <c r="V295" s="4"/>
      <c r="W295" s="4"/>
      <c r="X295" s="4" t="s">
        <v>32</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ht="15.75" customHeight="1">
      <c r="A296" s="54" t="s">
        <v>33</v>
      </c>
      <c r="B296" s="54" t="s">
        <v>648</v>
      </c>
      <c r="C296" s="54" t="s">
        <v>649</v>
      </c>
      <c r="D296" s="53"/>
      <c r="E296" s="53"/>
      <c r="F296" s="53">
        <v>296.0</v>
      </c>
      <c r="G296" s="53"/>
      <c r="H296" s="53"/>
      <c r="I296" s="53"/>
      <c r="J296" s="53"/>
      <c r="K296" s="53"/>
      <c r="L296" s="53"/>
      <c r="M296" s="54" t="s">
        <v>650</v>
      </c>
      <c r="N296" s="53"/>
      <c r="O296" s="53"/>
      <c r="P296" s="53"/>
      <c r="Q296" s="53"/>
      <c r="R296" s="53"/>
      <c r="S296" s="53">
        <v>9.0</v>
      </c>
      <c r="T296" s="53"/>
      <c r="U296" s="53"/>
      <c r="V296" s="53"/>
      <c r="W296" s="53"/>
      <c r="X296" s="53" t="s">
        <v>32</v>
      </c>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row>
    <row r="297" ht="15.75" customHeight="1">
      <c r="A297" s="71" t="s">
        <v>100</v>
      </c>
      <c r="B297" s="73"/>
      <c r="C297" s="73"/>
      <c r="D297" s="73"/>
      <c r="E297" s="73"/>
      <c r="F297" s="73">
        <v>297.0</v>
      </c>
      <c r="G297" s="73"/>
      <c r="H297" s="73"/>
      <c r="I297" s="73"/>
      <c r="J297" s="73"/>
      <c r="K297" s="73"/>
      <c r="L297" s="73"/>
      <c r="M297" s="73"/>
      <c r="N297" s="73"/>
      <c r="O297" s="73"/>
      <c r="P297" s="73"/>
      <c r="Q297" s="73"/>
      <c r="R297" s="73"/>
      <c r="S297" s="73"/>
      <c r="T297" s="73"/>
      <c r="U297" s="73"/>
      <c r="V297" s="73"/>
      <c r="W297" s="73"/>
      <c r="X297" s="73" t="s">
        <v>32</v>
      </c>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row>
    <row r="298" ht="15.75" customHeight="1">
      <c r="A298" s="76" t="s">
        <v>39</v>
      </c>
      <c r="B298" s="76" t="s">
        <v>651</v>
      </c>
      <c r="C298" s="77" t="s">
        <v>652</v>
      </c>
      <c r="D298" s="78"/>
      <c r="E298" s="78"/>
      <c r="F298" s="78">
        <v>298.0</v>
      </c>
      <c r="G298" s="78"/>
      <c r="H298" s="78"/>
      <c r="I298" s="78"/>
      <c r="J298" s="78"/>
      <c r="K298" s="78"/>
      <c r="L298" s="78"/>
      <c r="M298" s="78"/>
      <c r="N298" s="78"/>
      <c r="O298" s="78"/>
      <c r="P298" s="78"/>
      <c r="Q298" s="78"/>
      <c r="R298" s="78"/>
      <c r="S298" s="78">
        <v>14.0</v>
      </c>
      <c r="T298" s="78"/>
      <c r="U298" s="78"/>
      <c r="V298" s="78"/>
      <c r="W298" s="78"/>
      <c r="X298" s="78" t="s">
        <v>32</v>
      </c>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row>
    <row r="299" ht="15.75" customHeight="1">
      <c r="A299" s="36" t="s">
        <v>178</v>
      </c>
      <c r="B299" s="36" t="s">
        <v>653</v>
      </c>
      <c r="C299" s="36" t="s">
        <v>654</v>
      </c>
      <c r="D299" s="4"/>
      <c r="E299" s="4"/>
      <c r="F299" s="4">
        <v>299.0</v>
      </c>
      <c r="G299" s="4"/>
      <c r="H299" s="4"/>
      <c r="I299" s="21" t="b">
        <v>1</v>
      </c>
      <c r="J299" s="4"/>
      <c r="K299" s="4"/>
      <c r="L299" s="36" t="s">
        <v>655</v>
      </c>
      <c r="M299" s="4"/>
      <c r="N299" s="4"/>
      <c r="O299" s="4"/>
      <c r="P299" s="4"/>
      <c r="Q299" s="4"/>
      <c r="R299" s="4"/>
      <c r="S299" s="4">
        <v>7.0</v>
      </c>
      <c r="T299" s="4"/>
      <c r="U299" s="4"/>
      <c r="V299" s="4"/>
      <c r="W299" s="4" t="str">
        <f>IFERROR(__xludf.DUMMYFUNCTION("""COMPUTED_VALUE"""),"yes_no_na2")</f>
        <v>yes_no_na2</v>
      </c>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ht="15.75" customHeight="1">
      <c r="A300" s="4" t="s">
        <v>48</v>
      </c>
      <c r="B300" s="36" t="s">
        <v>656</v>
      </c>
      <c r="C300" s="36" t="s">
        <v>163</v>
      </c>
      <c r="D300" s="4"/>
      <c r="E300" s="4"/>
      <c r="F300" s="4">
        <v>300.0</v>
      </c>
      <c r="G300" s="4"/>
      <c r="H300" s="4"/>
      <c r="I300" s="4"/>
      <c r="J300" s="4"/>
      <c r="K300" s="4"/>
      <c r="L300" s="4"/>
      <c r="M300" s="4"/>
      <c r="N300" s="4"/>
      <c r="O300" s="4"/>
      <c r="P300" s="4"/>
      <c r="Q300" s="4"/>
      <c r="R300" s="4"/>
      <c r="S300" s="4">
        <v>9.0</v>
      </c>
      <c r="T300" s="4"/>
      <c r="U300" s="4"/>
      <c r="V300" s="4"/>
      <c r="W300" s="4"/>
      <c r="X300" s="4" t="s">
        <v>32</v>
      </c>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ht="15.75" customHeight="1">
      <c r="A301" s="36" t="s">
        <v>178</v>
      </c>
      <c r="B301" s="36" t="s">
        <v>657</v>
      </c>
      <c r="C301" s="36" t="s">
        <v>658</v>
      </c>
      <c r="D301" s="4"/>
      <c r="E301" s="4"/>
      <c r="F301" s="4">
        <v>301.0</v>
      </c>
      <c r="G301" s="4"/>
      <c r="H301" s="4"/>
      <c r="I301" s="21" t="b">
        <v>1</v>
      </c>
      <c r="J301" s="4"/>
      <c r="K301" s="4"/>
      <c r="L301" s="36" t="s">
        <v>659</v>
      </c>
      <c r="M301" s="4"/>
      <c r="N301" s="4"/>
      <c r="O301" s="4"/>
      <c r="P301" s="4"/>
      <c r="Q301" s="4"/>
      <c r="R301" s="4"/>
      <c r="S301" s="4">
        <v>7.0</v>
      </c>
      <c r="T301" s="4"/>
      <c r="U301" s="4"/>
      <c r="V301" s="4"/>
      <c r="W301" s="4" t="str">
        <f>IFERROR(__xludf.DUMMYFUNCTION("""COMPUTED_VALUE"""),"yes_no_na2")</f>
        <v>yes_no_na2</v>
      </c>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ht="15.75" customHeight="1">
      <c r="A302" s="4" t="s">
        <v>48</v>
      </c>
      <c r="B302" s="36" t="s">
        <v>660</v>
      </c>
      <c r="C302" s="36" t="s">
        <v>163</v>
      </c>
      <c r="D302" s="4"/>
      <c r="E302" s="4"/>
      <c r="F302" s="4">
        <v>302.0</v>
      </c>
      <c r="G302" s="4"/>
      <c r="H302" s="4"/>
      <c r="I302" s="4"/>
      <c r="J302" s="4"/>
      <c r="K302" s="4"/>
      <c r="L302" s="4"/>
      <c r="M302" s="4"/>
      <c r="N302" s="4"/>
      <c r="O302" s="4"/>
      <c r="P302" s="4"/>
      <c r="Q302" s="4"/>
      <c r="R302" s="4"/>
      <c r="S302" s="4">
        <v>9.0</v>
      </c>
      <c r="T302" s="4"/>
      <c r="U302" s="4"/>
      <c r="V302" s="4"/>
      <c r="W302" s="4"/>
      <c r="X302" s="4" t="s">
        <v>32</v>
      </c>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ht="15.75" customHeight="1">
      <c r="A303" s="36" t="s">
        <v>191</v>
      </c>
      <c r="B303" s="36" t="s">
        <v>661</v>
      </c>
      <c r="C303" s="36" t="s">
        <v>662</v>
      </c>
      <c r="D303" s="4"/>
      <c r="E303" s="4"/>
      <c r="F303" s="4">
        <v>303.0</v>
      </c>
      <c r="G303" s="4"/>
      <c r="H303" s="4"/>
      <c r="I303" s="21" t="b">
        <v>1</v>
      </c>
      <c r="J303" s="4"/>
      <c r="K303" s="4"/>
      <c r="L303" s="36" t="s">
        <v>663</v>
      </c>
      <c r="M303" s="4"/>
      <c r="N303" s="4"/>
      <c r="O303" s="4"/>
      <c r="P303" s="4"/>
      <c r="Q303" s="4"/>
      <c r="R303" s="4"/>
      <c r="S303" s="4">
        <v>7.0</v>
      </c>
      <c r="T303" s="4"/>
      <c r="U303" s="4"/>
      <c r="V303" s="4"/>
      <c r="W303" s="4" t="str">
        <f>IFERROR(__xludf.DUMMYFUNCTION("""COMPUTED_VALUE"""),"yes_no_na1")</f>
        <v>yes_no_na1</v>
      </c>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ht="15.75" customHeight="1">
      <c r="A304" s="4" t="s">
        <v>48</v>
      </c>
      <c r="B304" s="36" t="s">
        <v>664</v>
      </c>
      <c r="C304" s="36" t="s">
        <v>163</v>
      </c>
      <c r="D304" s="4"/>
      <c r="E304" s="4"/>
      <c r="F304" s="4">
        <v>304.0</v>
      </c>
      <c r="G304" s="4"/>
      <c r="H304" s="4"/>
      <c r="I304" s="4"/>
      <c r="J304" s="4"/>
      <c r="K304" s="4"/>
      <c r="L304" s="4"/>
      <c r="M304" s="4"/>
      <c r="N304" s="4"/>
      <c r="O304" s="4"/>
      <c r="P304" s="4"/>
      <c r="Q304" s="4"/>
      <c r="R304" s="4"/>
      <c r="S304" s="4">
        <v>9.0</v>
      </c>
      <c r="T304" s="4"/>
      <c r="U304" s="4"/>
      <c r="V304" s="4"/>
      <c r="W304" s="4"/>
      <c r="X304" s="4" t="s">
        <v>32</v>
      </c>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ht="15.75" customHeight="1">
      <c r="A305" s="36" t="s">
        <v>191</v>
      </c>
      <c r="B305" s="36" t="s">
        <v>665</v>
      </c>
      <c r="C305" s="36" t="s">
        <v>666</v>
      </c>
      <c r="D305" s="4"/>
      <c r="E305" s="4"/>
      <c r="F305" s="4">
        <v>305.0</v>
      </c>
      <c r="G305" s="4"/>
      <c r="H305" s="4"/>
      <c r="I305" s="21" t="b">
        <v>1</v>
      </c>
      <c r="J305" s="4"/>
      <c r="K305" s="4"/>
      <c r="L305" s="36" t="s">
        <v>667</v>
      </c>
      <c r="M305" s="4"/>
      <c r="N305" s="4"/>
      <c r="O305" s="4"/>
      <c r="P305" s="4"/>
      <c r="Q305" s="4"/>
      <c r="R305" s="4"/>
      <c r="S305" s="4">
        <v>7.0</v>
      </c>
      <c r="T305" s="4"/>
      <c r="U305" s="4"/>
      <c r="V305" s="4"/>
      <c r="W305" s="4" t="str">
        <f>IFERROR(__xludf.DUMMYFUNCTION("""COMPUTED_VALUE"""),"yes_no_na1")</f>
        <v>yes_no_na1</v>
      </c>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ht="15.75" customHeight="1">
      <c r="A306" s="4" t="s">
        <v>48</v>
      </c>
      <c r="B306" s="36" t="s">
        <v>668</v>
      </c>
      <c r="C306" s="36" t="s">
        <v>163</v>
      </c>
      <c r="D306" s="4"/>
      <c r="E306" s="4"/>
      <c r="F306" s="4">
        <v>306.0</v>
      </c>
      <c r="G306" s="4"/>
      <c r="H306" s="4"/>
      <c r="I306" s="4"/>
      <c r="J306" s="4"/>
      <c r="K306" s="4"/>
      <c r="L306" s="4"/>
      <c r="M306" s="4"/>
      <c r="N306" s="4"/>
      <c r="O306" s="4"/>
      <c r="P306" s="4"/>
      <c r="Q306" s="4"/>
      <c r="R306" s="4"/>
      <c r="S306" s="4">
        <v>9.0</v>
      </c>
      <c r="T306" s="4"/>
      <c r="U306" s="4"/>
      <c r="V306" s="4"/>
      <c r="W306" s="4"/>
      <c r="X306" s="4" t="s">
        <v>32</v>
      </c>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ht="15.75" customHeight="1">
      <c r="A307" s="36" t="s">
        <v>191</v>
      </c>
      <c r="B307" s="36" t="s">
        <v>669</v>
      </c>
      <c r="C307" s="36" t="s">
        <v>670</v>
      </c>
      <c r="D307" s="4"/>
      <c r="E307" s="4"/>
      <c r="F307" s="4">
        <v>307.0</v>
      </c>
      <c r="G307" s="4"/>
      <c r="H307" s="4"/>
      <c r="I307" s="21" t="b">
        <v>1</v>
      </c>
      <c r="J307" s="4"/>
      <c r="K307" s="4"/>
      <c r="L307" s="36" t="s">
        <v>671</v>
      </c>
      <c r="M307" s="4"/>
      <c r="N307" s="4"/>
      <c r="O307" s="4"/>
      <c r="P307" s="4"/>
      <c r="Q307" s="4"/>
      <c r="R307" s="4"/>
      <c r="S307" s="4">
        <v>7.0</v>
      </c>
      <c r="T307" s="4"/>
      <c r="U307" s="4"/>
      <c r="V307" s="4"/>
      <c r="W307" s="4" t="str">
        <f>IFERROR(__xludf.DUMMYFUNCTION("""COMPUTED_VALUE"""),"yes_no_na1")</f>
        <v>yes_no_na1</v>
      </c>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ht="15.75" customHeight="1">
      <c r="A308" s="4" t="s">
        <v>48</v>
      </c>
      <c r="B308" s="36" t="s">
        <v>672</v>
      </c>
      <c r="C308" s="36" t="s">
        <v>163</v>
      </c>
      <c r="D308" s="4"/>
      <c r="E308" s="4"/>
      <c r="F308" s="4">
        <v>308.0</v>
      </c>
      <c r="G308" s="4"/>
      <c r="H308" s="4"/>
      <c r="I308" s="4"/>
      <c r="J308" s="4"/>
      <c r="K308" s="4"/>
      <c r="L308" s="4"/>
      <c r="M308" s="4"/>
      <c r="N308" s="4"/>
      <c r="O308" s="4"/>
      <c r="P308" s="4"/>
      <c r="Q308" s="4"/>
      <c r="R308" s="4"/>
      <c r="S308" s="4">
        <v>9.0</v>
      </c>
      <c r="T308" s="4"/>
      <c r="U308" s="4"/>
      <c r="V308" s="4"/>
      <c r="W308" s="4"/>
      <c r="X308" s="4" t="s">
        <v>32</v>
      </c>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ht="15.75" customHeight="1">
      <c r="A309" s="36" t="s">
        <v>191</v>
      </c>
      <c r="B309" s="36" t="s">
        <v>673</v>
      </c>
      <c r="C309" s="36" t="s">
        <v>674</v>
      </c>
      <c r="D309" s="4"/>
      <c r="E309" s="4"/>
      <c r="F309" s="4">
        <v>309.0</v>
      </c>
      <c r="G309" s="4"/>
      <c r="H309" s="4"/>
      <c r="I309" s="21" t="b">
        <v>1</v>
      </c>
      <c r="J309" s="4"/>
      <c r="K309" s="4"/>
      <c r="L309" s="36" t="s">
        <v>675</v>
      </c>
      <c r="M309" s="4"/>
      <c r="N309" s="4"/>
      <c r="O309" s="4"/>
      <c r="P309" s="4"/>
      <c r="Q309" s="4"/>
      <c r="R309" s="4"/>
      <c r="S309" s="4">
        <v>7.0</v>
      </c>
      <c r="T309" s="4"/>
      <c r="U309" s="4"/>
      <c r="V309" s="4"/>
      <c r="W309" s="4" t="str">
        <f>IFERROR(__xludf.DUMMYFUNCTION("""COMPUTED_VALUE"""),"yes_no_na1")</f>
        <v>yes_no_na1</v>
      </c>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ht="15.75" customHeight="1">
      <c r="A310" s="4" t="s">
        <v>48</v>
      </c>
      <c r="B310" s="36" t="s">
        <v>676</v>
      </c>
      <c r="C310" s="36" t="s">
        <v>163</v>
      </c>
      <c r="D310" s="4"/>
      <c r="E310" s="4"/>
      <c r="F310" s="4">
        <v>310.0</v>
      </c>
      <c r="G310" s="4"/>
      <c r="H310" s="4"/>
      <c r="I310" s="4"/>
      <c r="J310" s="4"/>
      <c r="K310" s="4"/>
      <c r="L310" s="4"/>
      <c r="M310" s="4"/>
      <c r="N310" s="4"/>
      <c r="O310" s="4"/>
      <c r="P310" s="4"/>
      <c r="Q310" s="4"/>
      <c r="R310" s="4"/>
      <c r="S310" s="4">
        <v>9.0</v>
      </c>
      <c r="T310" s="4"/>
      <c r="U310" s="4"/>
      <c r="V310" s="4"/>
      <c r="W310" s="4"/>
      <c r="X310" s="4" t="s">
        <v>32</v>
      </c>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ht="15.75" customHeight="1">
      <c r="A311" s="36" t="s">
        <v>191</v>
      </c>
      <c r="B311" s="36" t="s">
        <v>677</v>
      </c>
      <c r="C311" s="36" t="s">
        <v>678</v>
      </c>
      <c r="D311" s="4"/>
      <c r="E311" s="4"/>
      <c r="F311" s="4">
        <v>311.0</v>
      </c>
      <c r="G311" s="4"/>
      <c r="H311" s="4"/>
      <c r="I311" s="21" t="b">
        <v>1</v>
      </c>
      <c r="J311" s="4"/>
      <c r="K311" s="4"/>
      <c r="L311" s="36" t="s">
        <v>679</v>
      </c>
      <c r="M311" s="4"/>
      <c r="N311" s="4"/>
      <c r="O311" s="4"/>
      <c r="P311" s="4"/>
      <c r="Q311" s="4"/>
      <c r="R311" s="4"/>
      <c r="S311" s="4">
        <v>7.0</v>
      </c>
      <c r="T311" s="4"/>
      <c r="U311" s="4"/>
      <c r="V311" s="4"/>
      <c r="W311" s="4" t="str">
        <f>IFERROR(__xludf.DUMMYFUNCTION("""COMPUTED_VALUE"""),"yes_no_na1")</f>
        <v>yes_no_na1</v>
      </c>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ht="15.75" customHeight="1">
      <c r="A312" s="4" t="s">
        <v>48</v>
      </c>
      <c r="B312" s="36" t="s">
        <v>680</v>
      </c>
      <c r="C312" s="36" t="s">
        <v>163</v>
      </c>
      <c r="D312" s="4"/>
      <c r="E312" s="4"/>
      <c r="F312" s="4">
        <v>312.0</v>
      </c>
      <c r="G312" s="4"/>
      <c r="H312" s="4"/>
      <c r="I312" s="4"/>
      <c r="J312" s="4"/>
      <c r="K312" s="4"/>
      <c r="L312" s="4"/>
      <c r="M312" s="4"/>
      <c r="N312" s="4"/>
      <c r="O312" s="4"/>
      <c r="P312" s="4"/>
      <c r="Q312" s="4"/>
      <c r="R312" s="4"/>
      <c r="S312" s="4">
        <v>9.0</v>
      </c>
      <c r="T312" s="4"/>
      <c r="U312" s="4"/>
      <c r="V312" s="4"/>
      <c r="W312" s="4"/>
      <c r="X312" s="4" t="s">
        <v>32</v>
      </c>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ht="15.75" customHeight="1">
      <c r="A313" s="36" t="s">
        <v>42</v>
      </c>
      <c r="B313" s="36" t="s">
        <v>681</v>
      </c>
      <c r="C313" s="36" t="s">
        <v>682</v>
      </c>
      <c r="D313" s="4"/>
      <c r="E313" s="4"/>
      <c r="F313" s="4">
        <v>313.0</v>
      </c>
      <c r="G313" s="4"/>
      <c r="H313" s="4"/>
      <c r="I313" s="4"/>
      <c r="J313" s="4"/>
      <c r="K313" s="4"/>
      <c r="L313" s="4"/>
      <c r="M313" s="4"/>
      <c r="N313" s="4"/>
      <c r="O313" s="4"/>
      <c r="P313" s="4"/>
      <c r="Q313" s="4"/>
      <c r="R313" s="4"/>
      <c r="S313" s="4">
        <v>6.0</v>
      </c>
      <c r="T313" s="4"/>
      <c r="U313" s="4"/>
      <c r="V313" s="4"/>
      <c r="W313" s="4"/>
      <c r="X313" s="4" t="s">
        <v>32</v>
      </c>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ht="15.75" customHeight="1">
      <c r="A314" s="36" t="s">
        <v>178</v>
      </c>
      <c r="B314" s="36" t="s">
        <v>683</v>
      </c>
      <c r="C314" s="36" t="s">
        <v>684</v>
      </c>
      <c r="D314" s="4"/>
      <c r="E314" s="4"/>
      <c r="F314" s="4">
        <v>314.0</v>
      </c>
      <c r="G314" s="4"/>
      <c r="H314" s="4"/>
      <c r="I314" s="21" t="b">
        <v>1</v>
      </c>
      <c r="J314" s="4"/>
      <c r="K314" s="4"/>
      <c r="L314" s="36" t="s">
        <v>685</v>
      </c>
      <c r="M314" s="4"/>
      <c r="N314" s="4"/>
      <c r="O314" s="4"/>
      <c r="P314" s="4"/>
      <c r="Q314" s="4"/>
      <c r="R314" s="4"/>
      <c r="S314" s="4">
        <v>7.0</v>
      </c>
      <c r="T314" s="4"/>
      <c r="U314" s="4"/>
      <c r="V314" s="4"/>
      <c r="W314" s="4" t="str">
        <f>IFERROR(__xludf.DUMMYFUNCTION("""COMPUTED_VALUE"""),"yes_no_na2")</f>
        <v>yes_no_na2</v>
      </c>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ht="15.75" customHeight="1">
      <c r="A315" s="4" t="s">
        <v>48</v>
      </c>
      <c r="B315" s="36" t="s">
        <v>686</v>
      </c>
      <c r="C315" s="36" t="s">
        <v>163</v>
      </c>
      <c r="D315" s="4"/>
      <c r="E315" s="4"/>
      <c r="F315" s="4">
        <v>315.0</v>
      </c>
      <c r="G315" s="4"/>
      <c r="H315" s="4"/>
      <c r="I315" s="4"/>
      <c r="J315" s="4"/>
      <c r="K315" s="4"/>
      <c r="L315" s="4"/>
      <c r="M315" s="4"/>
      <c r="N315" s="4"/>
      <c r="O315" s="4"/>
      <c r="P315" s="4"/>
      <c r="Q315" s="4"/>
      <c r="R315" s="4"/>
      <c r="S315" s="4">
        <v>9.0</v>
      </c>
      <c r="T315" s="4"/>
      <c r="U315" s="4"/>
      <c r="V315" s="4"/>
      <c r="W315" s="4"/>
      <c r="X315" s="4" t="s">
        <v>32</v>
      </c>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ht="15.75" customHeight="1">
      <c r="A316" s="36" t="s">
        <v>42</v>
      </c>
      <c r="B316" s="36" t="s">
        <v>687</v>
      </c>
      <c r="C316" s="36" t="s">
        <v>688</v>
      </c>
      <c r="D316" s="4"/>
      <c r="E316" s="4"/>
      <c r="F316" s="4">
        <v>316.0</v>
      </c>
      <c r="G316" s="4"/>
      <c r="H316" s="4"/>
      <c r="I316" s="4"/>
      <c r="J316" s="4"/>
      <c r="K316" s="4"/>
      <c r="L316" s="4"/>
      <c r="M316" s="4"/>
      <c r="N316" s="4"/>
      <c r="O316" s="4"/>
      <c r="P316" s="4"/>
      <c r="Q316" s="4"/>
      <c r="R316" s="4"/>
      <c r="S316" s="4">
        <v>6.0</v>
      </c>
      <c r="T316" s="4"/>
      <c r="U316" s="4"/>
      <c r="V316" s="4"/>
      <c r="W316" s="4"/>
      <c r="X316" s="4" t="s">
        <v>32</v>
      </c>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ht="15.75" customHeight="1">
      <c r="A317" s="36" t="s">
        <v>178</v>
      </c>
      <c r="B317" s="36" t="s">
        <v>689</v>
      </c>
      <c r="C317" s="36" t="s">
        <v>690</v>
      </c>
      <c r="D317" s="4"/>
      <c r="E317" s="4"/>
      <c r="F317" s="4">
        <v>317.0</v>
      </c>
      <c r="G317" s="4"/>
      <c r="H317" s="4"/>
      <c r="I317" s="21" t="b">
        <v>1</v>
      </c>
      <c r="J317" s="4"/>
      <c r="K317" s="4"/>
      <c r="L317" s="36" t="s">
        <v>691</v>
      </c>
      <c r="M317" s="4"/>
      <c r="N317" s="4"/>
      <c r="O317" s="4"/>
      <c r="P317" s="4"/>
      <c r="Q317" s="4"/>
      <c r="R317" s="4"/>
      <c r="S317" s="4">
        <v>7.0</v>
      </c>
      <c r="T317" s="4"/>
      <c r="U317" s="4"/>
      <c r="V317" s="4"/>
      <c r="W317" s="4" t="str">
        <f>IFERROR(__xludf.DUMMYFUNCTION("""COMPUTED_VALUE"""),"yes_no_na2")</f>
        <v>yes_no_na2</v>
      </c>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ht="15.75" customHeight="1">
      <c r="A318" s="4" t="s">
        <v>48</v>
      </c>
      <c r="B318" s="36" t="s">
        <v>692</v>
      </c>
      <c r="C318" s="36" t="s">
        <v>163</v>
      </c>
      <c r="D318" s="4"/>
      <c r="E318" s="4"/>
      <c r="F318" s="4">
        <v>318.0</v>
      </c>
      <c r="G318" s="4"/>
      <c r="H318" s="4"/>
      <c r="I318" s="4"/>
      <c r="J318" s="4"/>
      <c r="K318" s="4"/>
      <c r="L318" s="4"/>
      <c r="M318" s="4"/>
      <c r="N318" s="4"/>
      <c r="O318" s="4"/>
      <c r="P318" s="4"/>
      <c r="Q318" s="4"/>
      <c r="R318" s="4"/>
      <c r="S318" s="4">
        <v>9.0</v>
      </c>
      <c r="T318" s="4"/>
      <c r="U318" s="4"/>
      <c r="V318" s="4"/>
      <c r="W318" s="4"/>
      <c r="X318" s="4" t="s">
        <v>32</v>
      </c>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ht="15.75" customHeight="1">
      <c r="A319" s="36" t="s">
        <v>42</v>
      </c>
      <c r="B319" s="36" t="s">
        <v>693</v>
      </c>
      <c r="C319" s="36" t="s">
        <v>694</v>
      </c>
      <c r="D319" s="4"/>
      <c r="E319" s="4"/>
      <c r="F319" s="4">
        <v>319.0</v>
      </c>
      <c r="G319" s="4"/>
      <c r="H319" s="4"/>
      <c r="I319" s="4"/>
      <c r="J319" s="4"/>
      <c r="K319" s="4"/>
      <c r="L319" s="4"/>
      <c r="M319" s="4"/>
      <c r="N319" s="4"/>
      <c r="O319" s="4"/>
      <c r="P319" s="4"/>
      <c r="Q319" s="4"/>
      <c r="R319" s="4"/>
      <c r="S319" s="4">
        <v>6.0</v>
      </c>
      <c r="T319" s="4"/>
      <c r="U319" s="4"/>
      <c r="V319" s="4"/>
      <c r="W319" s="4"/>
      <c r="X319" s="4" t="s">
        <v>32</v>
      </c>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ht="15.75" customHeight="1">
      <c r="A320" s="54" t="s">
        <v>33</v>
      </c>
      <c r="B320" s="54" t="s">
        <v>695</v>
      </c>
      <c r="C320" s="54" t="s">
        <v>696</v>
      </c>
      <c r="D320" s="53"/>
      <c r="E320" s="53"/>
      <c r="F320" s="53">
        <v>320.0</v>
      </c>
      <c r="G320" s="53"/>
      <c r="H320" s="53"/>
      <c r="I320" s="53"/>
      <c r="J320" s="53"/>
      <c r="K320" s="53"/>
      <c r="L320" s="53"/>
      <c r="M320" s="54" t="s">
        <v>697</v>
      </c>
      <c r="N320" s="53"/>
      <c r="O320" s="53"/>
      <c r="P320" s="53"/>
      <c r="Q320" s="53"/>
      <c r="R320" s="53"/>
      <c r="S320" s="53">
        <v>9.0</v>
      </c>
      <c r="T320" s="53"/>
      <c r="U320" s="53"/>
      <c r="V320" s="53"/>
      <c r="W320" s="53"/>
      <c r="X320" s="53" t="s">
        <v>32</v>
      </c>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row>
    <row r="321" ht="15.75" customHeight="1">
      <c r="A321" s="76" t="s">
        <v>100</v>
      </c>
      <c r="B321" s="78"/>
      <c r="C321" s="78"/>
      <c r="D321" s="78"/>
      <c r="E321" s="78"/>
      <c r="F321" s="78">
        <v>321.0</v>
      </c>
      <c r="G321" s="78"/>
      <c r="H321" s="78"/>
      <c r="I321" s="78"/>
      <c r="J321" s="78"/>
      <c r="K321" s="78"/>
      <c r="L321" s="78"/>
      <c r="M321" s="78"/>
      <c r="N321" s="78"/>
      <c r="O321" s="78"/>
      <c r="P321" s="78"/>
      <c r="Q321" s="78"/>
      <c r="R321" s="78"/>
      <c r="S321" s="78"/>
      <c r="T321" s="78"/>
      <c r="U321" s="78"/>
      <c r="V321" s="78"/>
      <c r="W321" s="78"/>
      <c r="X321" s="78" t="s">
        <v>32</v>
      </c>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row>
    <row r="322" ht="15.75" customHeight="1">
      <c r="A322" s="79" t="s">
        <v>39</v>
      </c>
      <c r="B322" s="79" t="s">
        <v>698</v>
      </c>
      <c r="C322" s="80" t="s">
        <v>699</v>
      </c>
      <c r="D322" s="79"/>
      <c r="E322" s="79"/>
      <c r="F322" s="79">
        <v>322.0</v>
      </c>
      <c r="G322" s="79"/>
      <c r="H322" s="79"/>
      <c r="I322" s="79"/>
      <c r="J322" s="79"/>
      <c r="K322" s="79"/>
      <c r="L322" s="79"/>
      <c r="M322" s="79"/>
      <c r="N322" s="79"/>
      <c r="O322" s="79"/>
      <c r="P322" s="79"/>
      <c r="Q322" s="79"/>
      <c r="R322" s="79"/>
      <c r="S322" s="79">
        <v>9.0</v>
      </c>
      <c r="T322" s="79"/>
      <c r="U322" s="79"/>
      <c r="V322" s="79"/>
      <c r="W322" s="79"/>
      <c r="X322" s="79" t="s">
        <v>32</v>
      </c>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row>
    <row r="323" ht="15.75" customHeight="1">
      <c r="A323" s="36" t="s">
        <v>158</v>
      </c>
      <c r="B323" s="36" t="s">
        <v>700</v>
      </c>
      <c r="C323" s="36" t="s">
        <v>701</v>
      </c>
      <c r="D323" s="4"/>
      <c r="E323" s="4"/>
      <c r="F323" s="4">
        <v>323.0</v>
      </c>
      <c r="H323" s="4"/>
      <c r="I323" s="21" t="b">
        <v>1</v>
      </c>
      <c r="L323" s="36" t="s">
        <v>702</v>
      </c>
      <c r="N323" s="4"/>
      <c r="S323" s="4">
        <v>7.0</v>
      </c>
      <c r="W323" s="4" t="str">
        <f>IFERROR(__xludf.DUMMYFUNCTION("""COMPUTED_VALUE"""),"yes_no_na3")</f>
        <v>yes_no_na3</v>
      </c>
      <c r="X323" s="4"/>
      <c r="Y323" s="4"/>
    </row>
    <row r="324" ht="15.75" customHeight="1">
      <c r="A324" s="4" t="s">
        <v>48</v>
      </c>
      <c r="B324" s="36" t="s">
        <v>703</v>
      </c>
      <c r="C324" s="4" t="s">
        <v>163</v>
      </c>
      <c r="D324" s="4"/>
      <c r="E324" s="4"/>
      <c r="F324" s="4">
        <v>324.0</v>
      </c>
      <c r="H324" s="4"/>
      <c r="I324" s="4"/>
      <c r="N324" s="4"/>
      <c r="S324" s="4">
        <v>9.0</v>
      </c>
      <c r="W324" s="4"/>
      <c r="X324" s="4" t="s">
        <v>32</v>
      </c>
      <c r="Y324" s="4"/>
    </row>
    <row r="325" ht="15.75" customHeight="1">
      <c r="A325" s="36" t="s">
        <v>178</v>
      </c>
      <c r="B325" s="36" t="s">
        <v>704</v>
      </c>
      <c r="C325" s="4" t="s">
        <v>705</v>
      </c>
      <c r="D325" s="4"/>
      <c r="E325" s="4"/>
      <c r="F325" s="4">
        <v>325.0</v>
      </c>
      <c r="H325" s="4"/>
      <c r="I325" s="21" t="b">
        <v>1</v>
      </c>
      <c r="L325" s="36" t="s">
        <v>706</v>
      </c>
      <c r="N325" s="4"/>
      <c r="S325" s="4">
        <v>7.0</v>
      </c>
      <c r="W325" s="4" t="str">
        <f>IFERROR(__xludf.DUMMYFUNCTION("""COMPUTED_VALUE"""),"yes_no_na2")</f>
        <v>yes_no_na2</v>
      </c>
      <c r="X325" s="4"/>
      <c r="Y325" s="4"/>
    </row>
    <row r="326" ht="15.75" customHeight="1">
      <c r="A326" s="4" t="s">
        <v>48</v>
      </c>
      <c r="B326" s="36" t="s">
        <v>707</v>
      </c>
      <c r="C326" s="4" t="s">
        <v>163</v>
      </c>
      <c r="D326" s="4"/>
      <c r="E326" s="4"/>
      <c r="F326" s="4">
        <v>326.0</v>
      </c>
      <c r="H326" s="4"/>
      <c r="I326" s="4"/>
      <c r="N326" s="4"/>
      <c r="S326" s="4">
        <v>9.0</v>
      </c>
      <c r="W326" s="4"/>
      <c r="X326" s="4" t="s">
        <v>32</v>
      </c>
      <c r="Y326" s="4"/>
    </row>
    <row r="327" ht="15.75" customHeight="1">
      <c r="A327" s="36" t="s">
        <v>158</v>
      </c>
      <c r="B327" s="36" t="s">
        <v>708</v>
      </c>
      <c r="C327" s="4" t="s">
        <v>709</v>
      </c>
      <c r="D327" s="4"/>
      <c r="E327" s="4"/>
      <c r="F327" s="4">
        <v>327.0</v>
      </c>
      <c r="H327" s="4"/>
      <c r="I327" s="21" t="b">
        <v>1</v>
      </c>
      <c r="L327" s="36" t="s">
        <v>710</v>
      </c>
      <c r="N327" s="4"/>
      <c r="S327" s="4">
        <v>7.0</v>
      </c>
      <c r="W327" s="4" t="str">
        <f>IFERROR(__xludf.DUMMYFUNCTION("""COMPUTED_VALUE"""),"yes_no_na3")</f>
        <v>yes_no_na3</v>
      </c>
      <c r="X327" s="4"/>
      <c r="Y327" s="4"/>
    </row>
    <row r="328" ht="15.75" customHeight="1">
      <c r="A328" s="4" t="s">
        <v>48</v>
      </c>
      <c r="B328" s="36" t="s">
        <v>711</v>
      </c>
      <c r="C328" s="4" t="s">
        <v>163</v>
      </c>
      <c r="D328" s="4"/>
      <c r="E328" s="4"/>
      <c r="F328" s="4">
        <v>328.0</v>
      </c>
      <c r="H328" s="4"/>
      <c r="I328" s="4"/>
      <c r="N328" s="4"/>
      <c r="S328" s="4">
        <v>9.0</v>
      </c>
      <c r="W328" s="4"/>
      <c r="X328" s="4" t="s">
        <v>32</v>
      </c>
      <c r="Y328" s="4"/>
    </row>
    <row r="329" ht="15.75" customHeight="1">
      <c r="A329" s="36" t="s">
        <v>42</v>
      </c>
      <c r="B329" s="36" t="s">
        <v>712</v>
      </c>
      <c r="C329" s="36" t="s">
        <v>713</v>
      </c>
      <c r="D329" s="4"/>
      <c r="E329" s="4"/>
      <c r="F329" s="4">
        <v>329.0</v>
      </c>
      <c r="H329" s="4"/>
      <c r="I329" s="4"/>
      <c r="N329" s="4"/>
      <c r="S329" s="4">
        <v>6.0</v>
      </c>
      <c r="W329" s="4"/>
      <c r="X329" s="4" t="s">
        <v>32</v>
      </c>
      <c r="Y329" s="4"/>
    </row>
    <row r="330" ht="15.75" customHeight="1">
      <c r="A330" s="36" t="s">
        <v>158</v>
      </c>
      <c r="B330" s="36" t="s">
        <v>714</v>
      </c>
      <c r="C330" s="36" t="s">
        <v>715</v>
      </c>
      <c r="D330" s="4"/>
      <c r="E330" s="4"/>
      <c r="F330" s="4">
        <v>330.0</v>
      </c>
      <c r="H330" s="4"/>
      <c r="I330" s="21" t="b">
        <v>1</v>
      </c>
      <c r="L330" s="36" t="s">
        <v>716</v>
      </c>
      <c r="N330" s="4"/>
      <c r="S330" s="4">
        <v>7.0</v>
      </c>
      <c r="W330" s="4" t="str">
        <f>IFERROR(__xludf.DUMMYFUNCTION("""COMPUTED_VALUE"""),"yes_no_na3")</f>
        <v>yes_no_na3</v>
      </c>
      <c r="X330" s="4"/>
      <c r="Y330" s="4"/>
    </row>
    <row r="331" ht="15.75" customHeight="1">
      <c r="A331" s="4" t="s">
        <v>48</v>
      </c>
      <c r="B331" s="36" t="s">
        <v>717</v>
      </c>
      <c r="C331" s="4" t="s">
        <v>163</v>
      </c>
      <c r="D331" s="4"/>
      <c r="E331" s="4"/>
      <c r="F331" s="4">
        <v>331.0</v>
      </c>
      <c r="H331" s="4"/>
      <c r="I331" s="4"/>
      <c r="N331" s="4"/>
      <c r="S331" s="4">
        <v>9.0</v>
      </c>
      <c r="W331" s="4"/>
      <c r="X331" s="4" t="s">
        <v>32</v>
      </c>
      <c r="Y331" s="4"/>
    </row>
    <row r="332" ht="15.75" customHeight="1">
      <c r="A332" s="4" t="s">
        <v>42</v>
      </c>
      <c r="B332" s="36" t="s">
        <v>718</v>
      </c>
      <c r="C332" s="36" t="s">
        <v>719</v>
      </c>
      <c r="D332" s="4"/>
      <c r="E332" s="4"/>
      <c r="F332" s="4">
        <v>332.0</v>
      </c>
      <c r="H332" s="4"/>
      <c r="I332" s="4"/>
      <c r="N332" s="4"/>
      <c r="S332" s="4">
        <v>6.0</v>
      </c>
      <c r="W332" s="4"/>
      <c r="X332" s="4" t="s">
        <v>32</v>
      </c>
      <c r="Y332" s="4"/>
    </row>
    <row r="333" ht="15.75" customHeight="1">
      <c r="A333" s="36" t="s">
        <v>158</v>
      </c>
      <c r="B333" s="36" t="s">
        <v>720</v>
      </c>
      <c r="C333" s="36" t="s">
        <v>721</v>
      </c>
      <c r="D333" s="4"/>
      <c r="E333" s="4"/>
      <c r="F333" s="4">
        <v>333.0</v>
      </c>
      <c r="H333" s="4"/>
      <c r="I333" s="21" t="b">
        <v>1</v>
      </c>
      <c r="L333" s="36" t="s">
        <v>722</v>
      </c>
      <c r="N333" s="4"/>
      <c r="S333" s="4">
        <v>7.0</v>
      </c>
      <c r="W333" s="4" t="str">
        <f>IFERROR(__xludf.DUMMYFUNCTION("""COMPUTED_VALUE"""),"yes_no_na3")</f>
        <v>yes_no_na3</v>
      </c>
      <c r="X333" s="4"/>
      <c r="Y333" s="4"/>
    </row>
    <row r="334" ht="15.75" customHeight="1">
      <c r="A334" s="4" t="s">
        <v>48</v>
      </c>
      <c r="B334" s="36" t="s">
        <v>723</v>
      </c>
      <c r="C334" s="4" t="s">
        <v>163</v>
      </c>
      <c r="D334" s="4"/>
      <c r="E334" s="4"/>
      <c r="F334" s="4">
        <v>334.0</v>
      </c>
      <c r="H334" s="4"/>
      <c r="I334" s="4"/>
      <c r="N334" s="4"/>
      <c r="S334" s="4">
        <v>9.0</v>
      </c>
      <c r="W334" s="4"/>
      <c r="X334" s="4" t="s">
        <v>32</v>
      </c>
      <c r="Y334" s="4"/>
    </row>
    <row r="335" ht="15.75" customHeight="1">
      <c r="A335" s="4" t="s">
        <v>178</v>
      </c>
      <c r="B335" s="36" t="s">
        <v>724</v>
      </c>
      <c r="C335" s="36" t="s">
        <v>725</v>
      </c>
      <c r="D335" s="4"/>
      <c r="E335" s="4"/>
      <c r="F335" s="4">
        <v>335.0</v>
      </c>
      <c r="H335" s="4"/>
      <c r="I335" s="21" t="b">
        <v>1</v>
      </c>
      <c r="L335" s="36" t="s">
        <v>726</v>
      </c>
      <c r="N335" s="4"/>
      <c r="S335" s="4">
        <v>7.0</v>
      </c>
      <c r="W335" s="4" t="str">
        <f>IFERROR(__xludf.DUMMYFUNCTION("""COMPUTED_VALUE"""),"yes_no_na2")</f>
        <v>yes_no_na2</v>
      </c>
      <c r="X335" s="4"/>
      <c r="Y335" s="4"/>
    </row>
    <row r="336" ht="15.75" customHeight="1">
      <c r="A336" s="4" t="s">
        <v>48</v>
      </c>
      <c r="B336" s="36" t="s">
        <v>727</v>
      </c>
      <c r="C336" s="4" t="s">
        <v>163</v>
      </c>
      <c r="D336" s="4"/>
      <c r="E336" s="4"/>
      <c r="F336" s="4">
        <v>336.0</v>
      </c>
      <c r="H336" s="4"/>
      <c r="I336" s="4"/>
      <c r="N336" s="4"/>
      <c r="S336" s="4">
        <v>9.0</v>
      </c>
      <c r="W336" s="4"/>
      <c r="X336" s="4" t="s">
        <v>32</v>
      </c>
      <c r="Y336" s="4"/>
    </row>
    <row r="337" ht="15.75" customHeight="1">
      <c r="A337" s="36" t="s">
        <v>178</v>
      </c>
      <c r="B337" s="36" t="s">
        <v>728</v>
      </c>
      <c r="C337" s="36" t="s">
        <v>729</v>
      </c>
      <c r="D337" s="4"/>
      <c r="E337" s="4"/>
      <c r="F337" s="4">
        <v>337.0</v>
      </c>
      <c r="H337" s="4"/>
      <c r="I337" s="21" t="b">
        <v>1</v>
      </c>
      <c r="L337" s="36" t="s">
        <v>730</v>
      </c>
      <c r="N337" s="4"/>
      <c r="S337" s="4">
        <v>7.0</v>
      </c>
      <c r="W337" s="4" t="str">
        <f>IFERROR(__xludf.DUMMYFUNCTION("""COMPUTED_VALUE"""),"yes_no_na2")</f>
        <v>yes_no_na2</v>
      </c>
      <c r="X337" s="4"/>
      <c r="Y337" s="4"/>
    </row>
    <row r="338" ht="15.75" customHeight="1">
      <c r="A338" s="4" t="s">
        <v>48</v>
      </c>
      <c r="B338" s="36" t="s">
        <v>731</v>
      </c>
      <c r="C338" s="4" t="s">
        <v>163</v>
      </c>
      <c r="D338" s="4"/>
      <c r="E338" s="4"/>
      <c r="F338" s="4">
        <v>338.0</v>
      </c>
      <c r="H338" s="4"/>
      <c r="I338" s="4"/>
      <c r="N338" s="4"/>
      <c r="S338" s="4">
        <v>9.0</v>
      </c>
      <c r="W338" s="4"/>
      <c r="X338" s="4" t="s">
        <v>32</v>
      </c>
      <c r="Y338" s="4"/>
    </row>
    <row r="339" ht="15.75" customHeight="1">
      <c r="A339" s="4" t="s">
        <v>42</v>
      </c>
      <c r="B339" s="36" t="s">
        <v>732</v>
      </c>
      <c r="C339" s="36" t="s">
        <v>733</v>
      </c>
      <c r="D339" s="4"/>
      <c r="E339" s="4"/>
      <c r="F339" s="4">
        <v>339.0</v>
      </c>
      <c r="H339" s="4"/>
      <c r="I339" s="4"/>
      <c r="N339" s="4"/>
      <c r="S339" s="4">
        <v>6.0</v>
      </c>
      <c r="W339" s="4"/>
      <c r="X339" s="4" t="s">
        <v>32</v>
      </c>
      <c r="Y339" s="4"/>
    </row>
    <row r="340" ht="15.75" customHeight="1">
      <c r="A340" s="4" t="s">
        <v>178</v>
      </c>
      <c r="B340" s="36" t="s">
        <v>734</v>
      </c>
      <c r="C340" s="36" t="s">
        <v>735</v>
      </c>
      <c r="D340" s="4"/>
      <c r="E340" s="4"/>
      <c r="F340" s="4">
        <v>340.0</v>
      </c>
      <c r="H340" s="4"/>
      <c r="I340" s="21" t="b">
        <v>1</v>
      </c>
      <c r="L340" s="36" t="s">
        <v>736</v>
      </c>
      <c r="N340" s="4"/>
      <c r="S340" s="4">
        <v>7.0</v>
      </c>
      <c r="W340" s="4" t="str">
        <f>IFERROR(__xludf.DUMMYFUNCTION("""COMPUTED_VALUE"""),"yes_no_na2")</f>
        <v>yes_no_na2</v>
      </c>
      <c r="X340" s="4"/>
      <c r="Y340" s="4"/>
    </row>
    <row r="341" ht="15.75" customHeight="1">
      <c r="A341" s="4" t="s">
        <v>48</v>
      </c>
      <c r="B341" s="36" t="s">
        <v>737</v>
      </c>
      <c r="C341" s="4" t="s">
        <v>163</v>
      </c>
      <c r="D341" s="4"/>
      <c r="E341" s="4"/>
      <c r="F341" s="4">
        <v>341.0</v>
      </c>
      <c r="H341" s="4"/>
      <c r="I341" s="4"/>
      <c r="N341" s="4"/>
      <c r="S341" s="4">
        <v>9.0</v>
      </c>
      <c r="W341" s="4"/>
      <c r="X341" s="4" t="s">
        <v>32</v>
      </c>
      <c r="Y341" s="4"/>
    </row>
    <row r="342" ht="15.75" customHeight="1">
      <c r="A342" s="36" t="s">
        <v>191</v>
      </c>
      <c r="B342" s="36" t="s">
        <v>738</v>
      </c>
      <c r="C342" s="36" t="s">
        <v>739</v>
      </c>
      <c r="D342" s="4"/>
      <c r="E342" s="4"/>
      <c r="F342" s="4">
        <v>342.0</v>
      </c>
      <c r="H342" s="4"/>
      <c r="I342" s="21" t="b">
        <v>1</v>
      </c>
      <c r="L342" s="36" t="s">
        <v>740</v>
      </c>
      <c r="N342" s="4"/>
      <c r="S342" s="4">
        <v>7.0</v>
      </c>
      <c r="W342" s="4" t="str">
        <f>IFERROR(__xludf.DUMMYFUNCTION("""COMPUTED_VALUE"""),"yes_no_na1")</f>
        <v>yes_no_na1</v>
      </c>
      <c r="X342" s="4"/>
      <c r="Y342" s="4"/>
    </row>
    <row r="343" ht="15.75" customHeight="1">
      <c r="A343" s="4" t="s">
        <v>48</v>
      </c>
      <c r="B343" s="36" t="s">
        <v>741</v>
      </c>
      <c r="C343" s="4" t="s">
        <v>163</v>
      </c>
      <c r="D343" s="4"/>
      <c r="E343" s="4"/>
      <c r="F343" s="4">
        <v>343.0</v>
      </c>
      <c r="H343" s="4"/>
      <c r="I343" s="4"/>
      <c r="N343" s="4"/>
      <c r="S343" s="4">
        <v>10.0</v>
      </c>
      <c r="W343" s="4"/>
      <c r="X343" s="4" t="s">
        <v>32</v>
      </c>
      <c r="Y343" s="4"/>
    </row>
    <row r="344" ht="15.75" customHeight="1">
      <c r="A344" s="4" t="s">
        <v>178</v>
      </c>
      <c r="B344" s="36" t="s">
        <v>742</v>
      </c>
      <c r="C344" s="36" t="s">
        <v>743</v>
      </c>
      <c r="D344" s="4"/>
      <c r="E344" s="4"/>
      <c r="F344" s="4">
        <v>344.0</v>
      </c>
      <c r="H344" s="4"/>
      <c r="I344" s="21" t="b">
        <v>1</v>
      </c>
      <c r="L344" s="36" t="s">
        <v>744</v>
      </c>
      <c r="N344" s="4"/>
      <c r="S344" s="4">
        <v>8.0</v>
      </c>
      <c r="W344" s="4" t="str">
        <f>IFERROR(__xludf.DUMMYFUNCTION("""COMPUTED_VALUE"""),"yes_no_na2")</f>
        <v>yes_no_na2</v>
      </c>
      <c r="X344" s="4"/>
      <c r="Y344" s="4"/>
    </row>
    <row r="345" ht="15.75" customHeight="1">
      <c r="A345" s="4" t="s">
        <v>48</v>
      </c>
      <c r="B345" s="36" t="s">
        <v>745</v>
      </c>
      <c r="C345" s="4" t="s">
        <v>163</v>
      </c>
      <c r="D345" s="4"/>
      <c r="E345" s="4"/>
      <c r="F345" s="4">
        <v>345.0</v>
      </c>
      <c r="H345" s="4"/>
      <c r="I345" s="4"/>
      <c r="N345" s="4"/>
      <c r="S345" s="4">
        <v>10.0</v>
      </c>
      <c r="W345" s="4"/>
      <c r="X345" s="4" t="s">
        <v>32</v>
      </c>
      <c r="Y345" s="4"/>
    </row>
    <row r="346" ht="15.75" customHeight="1">
      <c r="A346" s="36" t="s">
        <v>42</v>
      </c>
      <c r="B346" s="36" t="s">
        <v>746</v>
      </c>
      <c r="C346" s="36" t="s">
        <v>747</v>
      </c>
      <c r="D346" s="4"/>
      <c r="E346" s="4"/>
      <c r="F346" s="4">
        <v>346.0</v>
      </c>
      <c r="H346" s="4"/>
      <c r="I346" s="4"/>
      <c r="N346" s="4"/>
      <c r="S346" s="4">
        <v>6.0</v>
      </c>
      <c r="W346" s="4"/>
      <c r="X346" s="4" t="s">
        <v>32</v>
      </c>
      <c r="Y346" s="4"/>
    </row>
    <row r="347" ht="15.75" customHeight="1">
      <c r="A347" s="4" t="s">
        <v>178</v>
      </c>
      <c r="B347" s="36" t="s">
        <v>748</v>
      </c>
      <c r="C347" s="36" t="s">
        <v>749</v>
      </c>
      <c r="D347" s="4"/>
      <c r="E347" s="4"/>
      <c r="F347" s="4">
        <v>347.0</v>
      </c>
      <c r="H347" s="4"/>
      <c r="I347" s="21" t="b">
        <v>1</v>
      </c>
      <c r="L347" s="36" t="s">
        <v>750</v>
      </c>
      <c r="N347" s="4"/>
      <c r="S347" s="4">
        <v>8.0</v>
      </c>
      <c r="W347" s="4" t="str">
        <f>IFERROR(__xludf.DUMMYFUNCTION("""COMPUTED_VALUE"""),"yes_no_na2")</f>
        <v>yes_no_na2</v>
      </c>
      <c r="X347" s="4"/>
      <c r="Y347" s="4"/>
    </row>
    <row r="348" ht="15.75" customHeight="1">
      <c r="A348" s="4" t="s">
        <v>48</v>
      </c>
      <c r="B348" s="36" t="s">
        <v>751</v>
      </c>
      <c r="C348" s="4" t="s">
        <v>163</v>
      </c>
      <c r="D348" s="4"/>
      <c r="E348" s="4"/>
      <c r="F348" s="4">
        <v>348.0</v>
      </c>
      <c r="H348" s="4"/>
      <c r="I348" s="4"/>
      <c r="N348" s="4"/>
      <c r="S348" s="4">
        <v>10.0</v>
      </c>
      <c r="W348" s="4"/>
      <c r="X348" s="4" t="s">
        <v>32</v>
      </c>
      <c r="Y348" s="4"/>
    </row>
    <row r="349" ht="15.75" customHeight="1">
      <c r="A349" s="36" t="s">
        <v>42</v>
      </c>
      <c r="B349" s="36" t="s">
        <v>752</v>
      </c>
      <c r="C349" s="36" t="s">
        <v>753</v>
      </c>
      <c r="D349" s="4"/>
      <c r="E349" s="4"/>
      <c r="F349" s="4">
        <v>349.0</v>
      </c>
      <c r="H349" s="4"/>
      <c r="I349" s="4"/>
      <c r="N349" s="4"/>
      <c r="S349" s="4">
        <v>6.0</v>
      </c>
      <c r="W349" s="4"/>
      <c r="X349" s="4" t="s">
        <v>32</v>
      </c>
      <c r="Y349" s="4"/>
    </row>
    <row r="350" ht="15.75" customHeight="1">
      <c r="A350" s="36" t="s">
        <v>191</v>
      </c>
      <c r="B350" s="36" t="s">
        <v>754</v>
      </c>
      <c r="C350" s="36" t="s">
        <v>755</v>
      </c>
      <c r="D350" s="4"/>
      <c r="E350" s="4"/>
      <c r="F350" s="4">
        <v>350.0</v>
      </c>
      <c r="H350" s="4"/>
      <c r="I350" s="21" t="b">
        <v>1</v>
      </c>
      <c r="L350" s="36" t="s">
        <v>756</v>
      </c>
      <c r="N350" s="4"/>
      <c r="S350" s="4">
        <v>8.0</v>
      </c>
      <c r="W350" s="4" t="str">
        <f>IFERROR(__xludf.DUMMYFUNCTION("""COMPUTED_VALUE"""),"yes_no_na1")</f>
        <v>yes_no_na1</v>
      </c>
      <c r="X350" s="4"/>
      <c r="Y350" s="4"/>
    </row>
    <row r="351" ht="15.75" customHeight="1">
      <c r="A351" s="4" t="s">
        <v>48</v>
      </c>
      <c r="B351" s="36" t="s">
        <v>757</v>
      </c>
      <c r="C351" s="4" t="s">
        <v>163</v>
      </c>
      <c r="D351" s="4"/>
      <c r="E351" s="4"/>
      <c r="F351" s="4">
        <v>351.0</v>
      </c>
      <c r="H351" s="4"/>
      <c r="I351" s="4"/>
      <c r="N351" s="4"/>
      <c r="S351" s="4">
        <v>10.0</v>
      </c>
      <c r="W351" s="4"/>
      <c r="X351" s="4" t="s">
        <v>32</v>
      </c>
      <c r="Y351" s="4"/>
    </row>
    <row r="352" ht="15.75" customHeight="1">
      <c r="A352" s="36" t="s">
        <v>191</v>
      </c>
      <c r="B352" s="36" t="s">
        <v>758</v>
      </c>
      <c r="C352" s="36" t="s">
        <v>759</v>
      </c>
      <c r="D352" s="4"/>
      <c r="E352" s="4"/>
      <c r="F352" s="4">
        <v>352.0</v>
      </c>
      <c r="H352" s="4"/>
      <c r="I352" s="21" t="b">
        <v>1</v>
      </c>
      <c r="L352" s="36" t="s">
        <v>760</v>
      </c>
      <c r="N352" s="4"/>
      <c r="S352" s="4">
        <v>8.0</v>
      </c>
      <c r="W352" s="4" t="str">
        <f>IFERROR(__xludf.DUMMYFUNCTION("""COMPUTED_VALUE"""),"yes_no_na1")</f>
        <v>yes_no_na1</v>
      </c>
      <c r="X352" s="4"/>
      <c r="Y352" s="4"/>
    </row>
    <row r="353" ht="15.75" customHeight="1">
      <c r="A353" s="4" t="s">
        <v>48</v>
      </c>
      <c r="B353" s="36" t="s">
        <v>761</v>
      </c>
      <c r="C353" s="4" t="s">
        <v>163</v>
      </c>
      <c r="D353" s="4"/>
      <c r="E353" s="4"/>
      <c r="F353" s="4">
        <v>353.0</v>
      </c>
      <c r="H353" s="4"/>
      <c r="I353" s="4"/>
      <c r="N353" s="4"/>
      <c r="S353" s="4">
        <v>10.0</v>
      </c>
      <c r="W353" s="4"/>
      <c r="X353" s="4" t="s">
        <v>32</v>
      </c>
      <c r="Y353" s="4"/>
    </row>
    <row r="354" ht="15.75" customHeight="1">
      <c r="A354" s="36" t="s">
        <v>191</v>
      </c>
      <c r="B354" s="36" t="s">
        <v>762</v>
      </c>
      <c r="C354" s="36" t="s">
        <v>763</v>
      </c>
      <c r="D354" s="4"/>
      <c r="E354" s="4"/>
      <c r="F354" s="4">
        <v>354.0</v>
      </c>
      <c r="H354" s="4"/>
      <c r="I354" s="21" t="b">
        <v>1</v>
      </c>
      <c r="L354" s="36" t="s">
        <v>764</v>
      </c>
      <c r="N354" s="4"/>
      <c r="S354" s="4">
        <v>8.0</v>
      </c>
      <c r="W354" s="4" t="str">
        <f>IFERROR(__xludf.DUMMYFUNCTION("""COMPUTED_VALUE"""),"yes_no_na1")</f>
        <v>yes_no_na1</v>
      </c>
      <c r="X354" s="4"/>
      <c r="Y354" s="4"/>
    </row>
    <row r="355" ht="15.75" customHeight="1">
      <c r="A355" s="4" t="s">
        <v>48</v>
      </c>
      <c r="B355" s="36" t="s">
        <v>765</v>
      </c>
      <c r="C355" s="4" t="s">
        <v>163</v>
      </c>
      <c r="D355" s="4"/>
      <c r="E355" s="4"/>
      <c r="F355" s="4">
        <v>355.0</v>
      </c>
      <c r="H355" s="4"/>
      <c r="I355" s="4"/>
      <c r="N355" s="4"/>
      <c r="S355" s="4">
        <v>10.0</v>
      </c>
      <c r="W355" s="4"/>
      <c r="X355" s="4" t="s">
        <v>32</v>
      </c>
      <c r="Y355" s="4"/>
    </row>
    <row r="356" ht="15.75" customHeight="1">
      <c r="A356" s="53" t="s">
        <v>33</v>
      </c>
      <c r="B356" s="54" t="s">
        <v>766</v>
      </c>
      <c r="C356" s="54" t="s">
        <v>767</v>
      </c>
      <c r="D356" s="53"/>
      <c r="E356" s="53"/>
      <c r="F356" s="53">
        <v>356.0</v>
      </c>
      <c r="G356" s="53"/>
      <c r="H356" s="53"/>
      <c r="I356" s="53"/>
      <c r="J356" s="53"/>
      <c r="K356" s="53"/>
      <c r="L356" s="53"/>
      <c r="M356" s="54" t="s">
        <v>768</v>
      </c>
      <c r="N356" s="53"/>
      <c r="O356" s="53"/>
      <c r="P356" s="53"/>
      <c r="Q356" s="53"/>
      <c r="R356" s="53"/>
      <c r="S356" s="53">
        <v>9.0</v>
      </c>
      <c r="T356" s="53"/>
      <c r="U356" s="53"/>
      <c r="V356" s="53"/>
      <c r="W356" s="53"/>
      <c r="X356" s="53" t="s">
        <v>32</v>
      </c>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row>
    <row r="357" ht="15.75" customHeight="1">
      <c r="A357" s="79" t="s">
        <v>100</v>
      </c>
      <c r="B357" s="79"/>
      <c r="C357" s="79"/>
      <c r="D357" s="79"/>
      <c r="E357" s="79"/>
      <c r="F357" s="79">
        <v>357.0</v>
      </c>
      <c r="G357" s="79"/>
      <c r="H357" s="79"/>
      <c r="I357" s="79"/>
      <c r="J357" s="79"/>
      <c r="K357" s="79"/>
      <c r="L357" s="79"/>
      <c r="M357" s="79"/>
      <c r="N357" s="79"/>
      <c r="O357" s="79"/>
      <c r="P357" s="79"/>
      <c r="Q357" s="79"/>
      <c r="R357" s="79"/>
      <c r="S357" s="79"/>
      <c r="T357" s="79"/>
      <c r="U357" s="79"/>
      <c r="V357" s="79"/>
      <c r="W357" s="79"/>
      <c r="X357" s="79" t="s">
        <v>32</v>
      </c>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row>
    <row r="358" ht="15.75" customHeight="1">
      <c r="A358" s="81" t="s">
        <v>39</v>
      </c>
      <c r="B358" s="81" t="s">
        <v>769</v>
      </c>
      <c r="C358" s="82" t="s">
        <v>770</v>
      </c>
      <c r="D358" s="81"/>
      <c r="E358" s="81"/>
      <c r="F358" s="81">
        <v>358.0</v>
      </c>
      <c r="G358" s="81"/>
      <c r="H358" s="81"/>
      <c r="I358" s="81"/>
      <c r="J358" s="81"/>
      <c r="K358" s="81"/>
      <c r="L358" s="81"/>
      <c r="M358" s="81"/>
      <c r="N358" s="81"/>
      <c r="O358" s="81"/>
      <c r="P358" s="81"/>
      <c r="Q358" s="81"/>
      <c r="R358" s="81"/>
      <c r="S358" s="81">
        <v>10.0</v>
      </c>
      <c r="T358" s="81"/>
      <c r="U358" s="81"/>
      <c r="V358" s="81"/>
      <c r="W358" s="81"/>
      <c r="X358" s="81" t="s">
        <v>32</v>
      </c>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row>
    <row r="359" ht="15.75" customHeight="1">
      <c r="A359" s="36" t="s">
        <v>178</v>
      </c>
      <c r="B359" s="36" t="s">
        <v>771</v>
      </c>
      <c r="C359" s="36" t="s">
        <v>772</v>
      </c>
      <c r="D359" s="4"/>
      <c r="E359" s="4"/>
      <c r="F359" s="4">
        <v>359.0</v>
      </c>
      <c r="H359" s="4"/>
      <c r="I359" s="21" t="b">
        <v>1</v>
      </c>
      <c r="L359" s="36" t="s">
        <v>773</v>
      </c>
      <c r="N359" s="4"/>
      <c r="S359" s="4">
        <v>7.0</v>
      </c>
      <c r="W359" s="4" t="str">
        <f>IFERROR(__xludf.DUMMYFUNCTION("""COMPUTED_VALUE"""),"yes_no_na2")</f>
        <v>yes_no_na2</v>
      </c>
      <c r="X359" s="4"/>
      <c r="Y359" s="4"/>
    </row>
    <row r="360" ht="15.75" customHeight="1">
      <c r="A360" s="4" t="s">
        <v>48</v>
      </c>
      <c r="B360" s="36" t="s">
        <v>774</v>
      </c>
      <c r="C360" s="4" t="s">
        <v>163</v>
      </c>
      <c r="D360" s="4"/>
      <c r="E360" s="4"/>
      <c r="F360" s="4">
        <v>360.0</v>
      </c>
      <c r="H360" s="4"/>
      <c r="I360" s="4"/>
      <c r="N360" s="4"/>
      <c r="S360" s="4">
        <v>10.0</v>
      </c>
      <c r="W360" s="4"/>
      <c r="X360" s="4" t="s">
        <v>32</v>
      </c>
      <c r="Y360" s="4"/>
    </row>
    <row r="361" ht="15.75" customHeight="1">
      <c r="A361" s="36" t="s">
        <v>158</v>
      </c>
      <c r="B361" s="36" t="s">
        <v>775</v>
      </c>
      <c r="C361" s="36" t="s">
        <v>776</v>
      </c>
      <c r="D361" s="4"/>
      <c r="E361" s="4"/>
      <c r="F361" s="4">
        <v>361.0</v>
      </c>
      <c r="H361" s="4"/>
      <c r="I361" s="21" t="b">
        <v>1</v>
      </c>
      <c r="L361" s="36" t="s">
        <v>777</v>
      </c>
      <c r="N361" s="4"/>
      <c r="S361" s="4">
        <v>7.0</v>
      </c>
      <c r="W361" s="4" t="str">
        <f>IFERROR(__xludf.DUMMYFUNCTION("""COMPUTED_VALUE"""),"yes_no_na3")</f>
        <v>yes_no_na3</v>
      </c>
      <c r="X361" s="4"/>
      <c r="Y361" s="4"/>
    </row>
    <row r="362" ht="15.75" customHeight="1">
      <c r="A362" s="4" t="s">
        <v>48</v>
      </c>
      <c r="B362" s="36" t="s">
        <v>778</v>
      </c>
      <c r="C362" s="4" t="s">
        <v>163</v>
      </c>
      <c r="D362" s="4"/>
      <c r="E362" s="4"/>
      <c r="F362" s="4">
        <v>362.0</v>
      </c>
      <c r="H362" s="4"/>
      <c r="I362" s="4"/>
      <c r="N362" s="4"/>
      <c r="S362" s="4">
        <v>10.0</v>
      </c>
      <c r="W362" s="4"/>
      <c r="X362" s="4" t="s">
        <v>32</v>
      </c>
      <c r="Y362" s="4"/>
    </row>
    <row r="363" ht="15.75" customHeight="1">
      <c r="A363" s="36" t="s">
        <v>42</v>
      </c>
      <c r="B363" s="36" t="s">
        <v>779</v>
      </c>
      <c r="C363" s="36" t="s">
        <v>780</v>
      </c>
      <c r="D363" s="4"/>
      <c r="E363" s="4"/>
      <c r="F363" s="4">
        <v>363.0</v>
      </c>
      <c r="H363" s="4"/>
      <c r="I363" s="4"/>
      <c r="N363" s="4"/>
      <c r="S363" s="4">
        <v>6.0</v>
      </c>
      <c r="W363" s="4"/>
      <c r="X363" s="4" t="s">
        <v>32</v>
      </c>
      <c r="Y363" s="4"/>
    </row>
    <row r="364" ht="15.75" customHeight="1">
      <c r="A364" s="4" t="s">
        <v>178</v>
      </c>
      <c r="B364" s="36" t="s">
        <v>781</v>
      </c>
      <c r="C364" s="36" t="s">
        <v>782</v>
      </c>
      <c r="D364" s="4"/>
      <c r="E364" s="4"/>
      <c r="F364" s="4">
        <v>364.0</v>
      </c>
      <c r="H364" s="4"/>
      <c r="I364" s="21" t="b">
        <v>1</v>
      </c>
      <c r="L364" s="36" t="s">
        <v>783</v>
      </c>
      <c r="N364" s="4"/>
      <c r="S364" s="4">
        <v>7.0</v>
      </c>
      <c r="W364" s="4" t="str">
        <f>IFERROR(__xludf.DUMMYFUNCTION("""COMPUTED_VALUE"""),"yes_no_na2")</f>
        <v>yes_no_na2</v>
      </c>
      <c r="X364" s="4"/>
      <c r="Y364" s="4"/>
    </row>
    <row r="365" ht="15.75" customHeight="1">
      <c r="A365" s="4" t="s">
        <v>48</v>
      </c>
      <c r="B365" s="36" t="s">
        <v>784</v>
      </c>
      <c r="C365" s="4" t="s">
        <v>163</v>
      </c>
      <c r="D365" s="4"/>
      <c r="E365" s="4"/>
      <c r="F365" s="4">
        <v>365.0</v>
      </c>
      <c r="H365" s="4"/>
      <c r="I365" s="4"/>
      <c r="N365" s="4"/>
      <c r="S365" s="4">
        <v>10.0</v>
      </c>
      <c r="W365" s="4"/>
      <c r="X365" s="4" t="s">
        <v>32</v>
      </c>
      <c r="Y365" s="4"/>
    </row>
    <row r="366" ht="15.75" customHeight="1">
      <c r="A366" s="36" t="s">
        <v>42</v>
      </c>
      <c r="B366" s="36" t="s">
        <v>785</v>
      </c>
      <c r="C366" s="36" t="s">
        <v>786</v>
      </c>
      <c r="D366" s="4"/>
      <c r="E366" s="4"/>
      <c r="F366" s="4">
        <v>366.0</v>
      </c>
      <c r="H366" s="4"/>
      <c r="I366" s="21"/>
      <c r="L366" s="4"/>
      <c r="N366" s="4"/>
      <c r="S366" s="4">
        <v>6.0</v>
      </c>
      <c r="W366" s="4"/>
      <c r="X366" s="4" t="s">
        <v>32</v>
      </c>
      <c r="Y366" s="4"/>
    </row>
    <row r="367" ht="15.75" customHeight="1">
      <c r="A367" s="36" t="s">
        <v>158</v>
      </c>
      <c r="B367" s="36" t="s">
        <v>787</v>
      </c>
      <c r="C367" s="36" t="s">
        <v>788</v>
      </c>
      <c r="D367" s="4"/>
      <c r="E367" s="4"/>
      <c r="F367" s="4">
        <v>367.0</v>
      </c>
      <c r="H367" s="4"/>
      <c r="I367" s="21" t="b">
        <v>1</v>
      </c>
      <c r="L367" s="36" t="s">
        <v>789</v>
      </c>
      <c r="N367" s="4"/>
      <c r="S367" s="4">
        <v>7.0</v>
      </c>
      <c r="W367" s="4" t="str">
        <f>IFERROR(__xludf.DUMMYFUNCTION("""COMPUTED_VALUE"""),"yes_no_na3")</f>
        <v>yes_no_na3</v>
      </c>
      <c r="X367" s="4"/>
      <c r="Y367" s="4"/>
    </row>
    <row r="368" ht="15.75" customHeight="1">
      <c r="A368" s="4" t="s">
        <v>48</v>
      </c>
      <c r="B368" s="36" t="s">
        <v>790</v>
      </c>
      <c r="C368" s="4" t="s">
        <v>163</v>
      </c>
      <c r="D368" s="4"/>
      <c r="E368" s="4"/>
      <c r="F368" s="4">
        <v>368.0</v>
      </c>
      <c r="H368" s="4"/>
      <c r="I368" s="4"/>
      <c r="N368" s="4"/>
      <c r="S368" s="4">
        <v>10.0</v>
      </c>
      <c r="W368" s="4"/>
      <c r="X368" s="4" t="s">
        <v>32</v>
      </c>
      <c r="Y368" s="4"/>
    </row>
    <row r="369" ht="15.75" customHeight="1">
      <c r="A369" s="4" t="s">
        <v>42</v>
      </c>
      <c r="B369" s="36" t="s">
        <v>791</v>
      </c>
      <c r="C369" s="36" t="s">
        <v>792</v>
      </c>
      <c r="D369" s="4"/>
      <c r="E369" s="4"/>
      <c r="F369" s="4">
        <v>369.0</v>
      </c>
      <c r="H369" s="4"/>
      <c r="I369" s="4"/>
      <c r="N369" s="4"/>
      <c r="S369" s="4">
        <v>6.0</v>
      </c>
      <c r="W369" s="4"/>
      <c r="X369" s="4" t="s">
        <v>32</v>
      </c>
      <c r="Y369" s="4"/>
    </row>
    <row r="370" ht="15.75" customHeight="1">
      <c r="A370" s="36" t="s">
        <v>158</v>
      </c>
      <c r="B370" s="36" t="s">
        <v>793</v>
      </c>
      <c r="C370" s="36" t="s">
        <v>794</v>
      </c>
      <c r="D370" s="4"/>
      <c r="E370" s="4"/>
      <c r="F370" s="4">
        <v>370.0</v>
      </c>
      <c r="H370" s="4"/>
      <c r="I370" s="21" t="b">
        <v>1</v>
      </c>
      <c r="L370" s="36" t="s">
        <v>795</v>
      </c>
      <c r="N370" s="4"/>
      <c r="S370" s="4">
        <v>7.0</v>
      </c>
      <c r="W370" s="4" t="str">
        <f>IFERROR(__xludf.DUMMYFUNCTION("""COMPUTED_VALUE"""),"yes_no_na3")</f>
        <v>yes_no_na3</v>
      </c>
      <c r="X370" s="4"/>
      <c r="Y370" s="4"/>
    </row>
    <row r="371" ht="15.75" customHeight="1">
      <c r="A371" s="4" t="s">
        <v>48</v>
      </c>
      <c r="B371" s="36" t="s">
        <v>796</v>
      </c>
      <c r="C371" s="4" t="s">
        <v>163</v>
      </c>
      <c r="D371" s="4"/>
      <c r="E371" s="4"/>
      <c r="F371" s="4">
        <v>371.0</v>
      </c>
      <c r="H371" s="4"/>
      <c r="I371" s="4"/>
      <c r="N371" s="4"/>
      <c r="S371" s="4">
        <v>10.0</v>
      </c>
      <c r="W371" s="4"/>
      <c r="X371" s="4" t="s">
        <v>32</v>
      </c>
      <c r="Y371" s="4"/>
    </row>
    <row r="372" ht="15.75" customHeight="1">
      <c r="A372" s="36" t="s">
        <v>42</v>
      </c>
      <c r="B372" s="36" t="s">
        <v>797</v>
      </c>
      <c r="C372" s="36" t="s">
        <v>798</v>
      </c>
      <c r="D372" s="4"/>
      <c r="E372" s="4"/>
      <c r="F372" s="4">
        <v>372.0</v>
      </c>
      <c r="H372" s="4"/>
      <c r="I372" s="21"/>
      <c r="L372" s="4"/>
      <c r="N372" s="4"/>
      <c r="S372" s="4">
        <v>6.0</v>
      </c>
      <c r="W372" s="4"/>
      <c r="X372" s="4" t="s">
        <v>32</v>
      </c>
      <c r="Y372" s="4"/>
    </row>
    <row r="373" ht="15.75" customHeight="1">
      <c r="A373" s="36" t="s">
        <v>158</v>
      </c>
      <c r="B373" s="36" t="s">
        <v>799</v>
      </c>
      <c r="C373" s="36" t="s">
        <v>800</v>
      </c>
      <c r="D373" s="4"/>
      <c r="E373" s="4"/>
      <c r="F373" s="4">
        <v>373.0</v>
      </c>
      <c r="H373" s="4"/>
      <c r="I373" s="21" t="b">
        <v>1</v>
      </c>
      <c r="L373" s="36" t="s">
        <v>801</v>
      </c>
      <c r="N373" s="4"/>
      <c r="S373" s="4">
        <v>7.0</v>
      </c>
      <c r="W373" s="4" t="str">
        <f>IFERROR(__xludf.DUMMYFUNCTION("""COMPUTED_VALUE"""),"yes_no_na3")</f>
        <v>yes_no_na3</v>
      </c>
      <c r="X373" s="4"/>
      <c r="Y373" s="4"/>
    </row>
    <row r="374" ht="15.75" customHeight="1">
      <c r="A374" s="4" t="s">
        <v>48</v>
      </c>
      <c r="B374" s="36" t="s">
        <v>802</v>
      </c>
      <c r="C374" s="4" t="s">
        <v>163</v>
      </c>
      <c r="D374" s="4"/>
      <c r="E374" s="4"/>
      <c r="F374" s="4">
        <v>374.0</v>
      </c>
      <c r="H374" s="4"/>
      <c r="I374" s="4"/>
      <c r="N374" s="4"/>
      <c r="S374" s="4">
        <v>10.0</v>
      </c>
      <c r="W374" s="4"/>
      <c r="X374" s="4" t="s">
        <v>32</v>
      </c>
      <c r="Y374" s="4"/>
    </row>
    <row r="375" ht="15.75" customHeight="1">
      <c r="A375" s="4" t="s">
        <v>158</v>
      </c>
      <c r="B375" s="36" t="s">
        <v>803</v>
      </c>
      <c r="C375" s="36" t="s">
        <v>804</v>
      </c>
      <c r="D375" s="4"/>
      <c r="E375" s="4"/>
      <c r="F375" s="4">
        <v>375.0</v>
      </c>
      <c r="H375" s="4"/>
      <c r="I375" s="21" t="b">
        <v>1</v>
      </c>
      <c r="L375" s="36" t="s">
        <v>805</v>
      </c>
      <c r="N375" s="4"/>
      <c r="S375" s="4">
        <v>7.0</v>
      </c>
      <c r="W375" s="4" t="str">
        <f>IFERROR(__xludf.DUMMYFUNCTION("""COMPUTED_VALUE"""),"yes_no_na3")</f>
        <v>yes_no_na3</v>
      </c>
      <c r="X375" s="4"/>
      <c r="Y375" s="4"/>
    </row>
    <row r="376" ht="15.75" customHeight="1">
      <c r="A376" s="4" t="s">
        <v>48</v>
      </c>
      <c r="B376" s="36" t="s">
        <v>806</v>
      </c>
      <c r="C376" s="4" t="s">
        <v>163</v>
      </c>
      <c r="D376" s="4"/>
      <c r="E376" s="4"/>
      <c r="F376" s="4">
        <v>376.0</v>
      </c>
      <c r="H376" s="4"/>
      <c r="I376" s="4"/>
      <c r="N376" s="4"/>
      <c r="S376" s="4">
        <v>10.0</v>
      </c>
      <c r="W376" s="4"/>
      <c r="X376" s="4" t="s">
        <v>32</v>
      </c>
      <c r="Y376" s="4"/>
    </row>
    <row r="377" ht="15.75" customHeight="1">
      <c r="A377" s="36" t="s">
        <v>178</v>
      </c>
      <c r="B377" s="36" t="s">
        <v>807</v>
      </c>
      <c r="C377" s="36" t="s">
        <v>808</v>
      </c>
      <c r="D377" s="4"/>
      <c r="E377" s="4"/>
      <c r="F377" s="4">
        <v>377.0</v>
      </c>
      <c r="H377" s="4"/>
      <c r="I377" s="21" t="b">
        <v>1</v>
      </c>
      <c r="L377" s="36" t="s">
        <v>809</v>
      </c>
      <c r="N377" s="4"/>
      <c r="S377" s="4">
        <v>7.0</v>
      </c>
      <c r="W377" s="4" t="str">
        <f>IFERROR(__xludf.DUMMYFUNCTION("""COMPUTED_VALUE"""),"yes_no_na2")</f>
        <v>yes_no_na2</v>
      </c>
      <c r="X377" s="4"/>
      <c r="Y377" s="4"/>
    </row>
    <row r="378" ht="15.75" customHeight="1">
      <c r="A378" s="4" t="s">
        <v>48</v>
      </c>
      <c r="B378" s="36" t="s">
        <v>810</v>
      </c>
      <c r="C378" s="4" t="s">
        <v>163</v>
      </c>
      <c r="D378" s="4"/>
      <c r="E378" s="4"/>
      <c r="F378" s="4">
        <v>378.0</v>
      </c>
      <c r="H378" s="4"/>
      <c r="I378" s="4"/>
      <c r="N378" s="4"/>
      <c r="S378" s="4">
        <v>10.0</v>
      </c>
      <c r="W378" s="4"/>
      <c r="X378" s="4" t="s">
        <v>32</v>
      </c>
      <c r="Y378" s="4"/>
    </row>
    <row r="379" ht="15.75" customHeight="1">
      <c r="A379" s="4" t="s">
        <v>42</v>
      </c>
      <c r="B379" s="36" t="s">
        <v>811</v>
      </c>
      <c r="C379" s="36" t="s">
        <v>812</v>
      </c>
      <c r="D379" s="4"/>
      <c r="E379" s="4"/>
      <c r="F379" s="4">
        <v>379.0</v>
      </c>
      <c r="H379" s="4"/>
      <c r="I379" s="4"/>
      <c r="N379" s="4"/>
      <c r="S379" s="4">
        <v>6.0</v>
      </c>
      <c r="W379" s="4"/>
      <c r="X379" s="4" t="s">
        <v>32</v>
      </c>
      <c r="Y379" s="4"/>
    </row>
    <row r="380" ht="15.75" customHeight="1">
      <c r="A380" s="36" t="s">
        <v>178</v>
      </c>
      <c r="B380" s="36" t="s">
        <v>813</v>
      </c>
      <c r="C380" s="36" t="s">
        <v>814</v>
      </c>
      <c r="D380" s="4"/>
      <c r="E380" s="4"/>
      <c r="F380" s="4">
        <v>380.0</v>
      </c>
      <c r="H380" s="4"/>
      <c r="I380" s="21" t="b">
        <v>1</v>
      </c>
      <c r="L380" s="36" t="s">
        <v>815</v>
      </c>
      <c r="N380" s="4"/>
      <c r="S380" s="4">
        <v>7.0</v>
      </c>
      <c r="W380" s="4" t="str">
        <f>IFERROR(__xludf.DUMMYFUNCTION("""COMPUTED_VALUE"""),"yes_no_na2")</f>
        <v>yes_no_na2</v>
      </c>
      <c r="X380" s="4"/>
      <c r="Y380" s="4"/>
    </row>
    <row r="381" ht="15.75" customHeight="1">
      <c r="A381" s="4" t="s">
        <v>48</v>
      </c>
      <c r="B381" s="36" t="s">
        <v>816</v>
      </c>
      <c r="C381" s="4" t="s">
        <v>163</v>
      </c>
      <c r="D381" s="4"/>
      <c r="E381" s="4"/>
      <c r="F381" s="4">
        <v>381.0</v>
      </c>
      <c r="H381" s="4"/>
      <c r="I381" s="4"/>
      <c r="N381" s="4"/>
      <c r="S381" s="4">
        <v>10.0</v>
      </c>
      <c r="W381" s="4"/>
      <c r="X381" s="4" t="s">
        <v>32</v>
      </c>
      <c r="Y381" s="4"/>
    </row>
    <row r="382" ht="15.75" customHeight="1">
      <c r="A382" s="4" t="s">
        <v>178</v>
      </c>
      <c r="B382" s="36" t="s">
        <v>817</v>
      </c>
      <c r="C382" s="36" t="s">
        <v>818</v>
      </c>
      <c r="D382" s="4"/>
      <c r="E382" s="4"/>
      <c r="F382" s="4">
        <v>382.0</v>
      </c>
      <c r="H382" s="4"/>
      <c r="I382" s="21" t="b">
        <v>1</v>
      </c>
      <c r="L382" s="36" t="s">
        <v>819</v>
      </c>
      <c r="N382" s="4"/>
      <c r="S382" s="4">
        <v>8.0</v>
      </c>
      <c r="W382" s="4" t="str">
        <f>IFERROR(__xludf.DUMMYFUNCTION("""COMPUTED_VALUE"""),"yes_no_na2")</f>
        <v>yes_no_na2</v>
      </c>
      <c r="X382" s="4"/>
      <c r="Y382" s="4"/>
    </row>
    <row r="383" ht="15.75" customHeight="1">
      <c r="A383" s="4" t="s">
        <v>48</v>
      </c>
      <c r="B383" s="36" t="s">
        <v>820</v>
      </c>
      <c r="C383" s="4" t="s">
        <v>163</v>
      </c>
      <c r="D383" s="4"/>
      <c r="E383" s="4"/>
      <c r="F383" s="4">
        <v>383.0</v>
      </c>
      <c r="H383" s="4"/>
      <c r="I383" s="4"/>
      <c r="N383" s="4"/>
      <c r="S383" s="4">
        <v>10.0</v>
      </c>
      <c r="W383" s="4"/>
      <c r="X383" s="4" t="s">
        <v>32</v>
      </c>
      <c r="Y383" s="4"/>
    </row>
    <row r="384" ht="15.75" customHeight="1">
      <c r="A384" s="36" t="s">
        <v>178</v>
      </c>
      <c r="B384" s="36" t="s">
        <v>821</v>
      </c>
      <c r="C384" s="36" t="s">
        <v>822</v>
      </c>
      <c r="D384" s="4"/>
      <c r="E384" s="4"/>
      <c r="F384" s="4">
        <v>384.0</v>
      </c>
      <c r="H384" s="4"/>
      <c r="I384" s="21" t="b">
        <v>1</v>
      </c>
      <c r="L384" s="36" t="s">
        <v>823</v>
      </c>
      <c r="N384" s="4"/>
      <c r="S384" s="4">
        <v>8.0</v>
      </c>
      <c r="W384" s="4" t="str">
        <f>IFERROR(__xludf.DUMMYFUNCTION("""COMPUTED_VALUE"""),"yes_no_na2")</f>
        <v>yes_no_na2</v>
      </c>
      <c r="X384" s="4"/>
      <c r="Y384" s="4"/>
    </row>
    <row r="385" ht="15.75" customHeight="1">
      <c r="A385" s="4" t="s">
        <v>48</v>
      </c>
      <c r="B385" s="36" t="s">
        <v>824</v>
      </c>
      <c r="C385" s="4" t="s">
        <v>163</v>
      </c>
      <c r="D385" s="4"/>
      <c r="E385" s="4"/>
      <c r="F385" s="4">
        <v>385.0</v>
      </c>
      <c r="H385" s="4"/>
      <c r="I385" s="4"/>
      <c r="N385" s="4"/>
      <c r="S385" s="4">
        <v>10.0</v>
      </c>
      <c r="W385" s="4"/>
      <c r="X385" s="4" t="s">
        <v>32</v>
      </c>
      <c r="Y385" s="4"/>
    </row>
    <row r="386" ht="15.75" customHeight="1">
      <c r="A386" s="53" t="s">
        <v>33</v>
      </c>
      <c r="B386" s="54" t="s">
        <v>825</v>
      </c>
      <c r="C386" s="54" t="s">
        <v>826</v>
      </c>
      <c r="D386" s="53"/>
      <c r="E386" s="53"/>
      <c r="F386" s="53">
        <v>386.0</v>
      </c>
      <c r="G386" s="53"/>
      <c r="H386" s="53"/>
      <c r="I386" s="53"/>
      <c r="J386" s="53"/>
      <c r="K386" s="53"/>
      <c r="L386" s="53"/>
      <c r="M386" s="54" t="s">
        <v>827</v>
      </c>
      <c r="N386" s="53"/>
      <c r="O386" s="53"/>
      <c r="P386" s="53"/>
      <c r="Q386" s="53"/>
      <c r="R386" s="53"/>
      <c r="S386" s="53">
        <v>10.0</v>
      </c>
      <c r="T386" s="53"/>
      <c r="U386" s="53"/>
      <c r="V386" s="53"/>
      <c r="W386" s="53"/>
      <c r="X386" s="53" t="s">
        <v>32</v>
      </c>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row>
    <row r="387" ht="15.75" customHeight="1">
      <c r="A387" s="81" t="s">
        <v>100</v>
      </c>
      <c r="B387" s="81"/>
      <c r="C387" s="81"/>
      <c r="D387" s="81"/>
      <c r="E387" s="81"/>
      <c r="F387" s="81">
        <v>387.0</v>
      </c>
      <c r="G387" s="81"/>
      <c r="H387" s="81"/>
      <c r="I387" s="81"/>
      <c r="J387" s="81"/>
      <c r="K387" s="81"/>
      <c r="L387" s="81"/>
      <c r="M387" s="81"/>
      <c r="N387" s="81"/>
      <c r="O387" s="81"/>
      <c r="P387" s="81"/>
      <c r="Q387" s="81"/>
      <c r="R387" s="81"/>
      <c r="S387" s="81"/>
      <c r="T387" s="81"/>
      <c r="U387" s="81"/>
      <c r="V387" s="81"/>
      <c r="W387" s="81"/>
      <c r="X387" s="81" t="s">
        <v>32</v>
      </c>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row>
    <row r="388" ht="15.75" customHeight="1">
      <c r="A388" s="83" t="s">
        <v>39</v>
      </c>
      <c r="B388" s="83" t="s">
        <v>828</v>
      </c>
      <c r="C388" s="84" t="s">
        <v>829</v>
      </c>
      <c r="D388" s="83"/>
      <c r="E388" s="83"/>
      <c r="F388" s="83">
        <v>388.0</v>
      </c>
      <c r="G388" s="83"/>
      <c r="H388" s="83"/>
      <c r="I388" s="83"/>
      <c r="J388" s="83"/>
      <c r="K388" s="83"/>
      <c r="L388" s="83"/>
      <c r="M388" s="83"/>
      <c r="N388" s="83"/>
      <c r="O388" s="83"/>
      <c r="P388" s="83"/>
      <c r="Q388" s="83"/>
      <c r="R388" s="83"/>
      <c r="S388" s="83">
        <v>9.0</v>
      </c>
      <c r="T388" s="83"/>
      <c r="U388" s="83"/>
      <c r="V388" s="83"/>
      <c r="W388" s="83"/>
      <c r="X388" s="83" t="s">
        <v>32</v>
      </c>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row>
    <row r="389" ht="15.75" customHeight="1">
      <c r="A389" s="36" t="s">
        <v>158</v>
      </c>
      <c r="B389" s="36" t="s">
        <v>830</v>
      </c>
      <c r="C389" s="36" t="s">
        <v>831</v>
      </c>
      <c r="D389" s="4"/>
      <c r="E389" s="4"/>
      <c r="F389" s="4">
        <v>389.0</v>
      </c>
      <c r="H389" s="4"/>
      <c r="I389" s="21" t="b">
        <v>1</v>
      </c>
      <c r="L389" s="36" t="s">
        <v>832</v>
      </c>
      <c r="N389" s="4"/>
      <c r="S389" s="4">
        <v>7.0</v>
      </c>
      <c r="W389" s="4" t="str">
        <f>IFERROR(__xludf.DUMMYFUNCTION("""COMPUTED_VALUE"""),"yes_no_na3")</f>
        <v>yes_no_na3</v>
      </c>
      <c r="X389" s="4"/>
      <c r="Y389" s="4"/>
    </row>
    <row r="390" ht="15.75" customHeight="1">
      <c r="A390" s="4" t="s">
        <v>48</v>
      </c>
      <c r="B390" s="36" t="s">
        <v>833</v>
      </c>
      <c r="C390" s="4" t="s">
        <v>163</v>
      </c>
      <c r="D390" s="4"/>
      <c r="E390" s="4"/>
      <c r="F390" s="4">
        <v>390.0</v>
      </c>
      <c r="H390" s="4"/>
      <c r="I390" s="4"/>
      <c r="N390" s="4"/>
      <c r="S390" s="4">
        <v>10.0</v>
      </c>
      <c r="W390" s="4"/>
      <c r="X390" s="4" t="s">
        <v>32</v>
      </c>
      <c r="Y390" s="4"/>
    </row>
    <row r="391" ht="15.75" customHeight="1">
      <c r="A391" s="4" t="s">
        <v>42</v>
      </c>
      <c r="B391" s="36" t="s">
        <v>834</v>
      </c>
      <c r="C391" s="36" t="s">
        <v>835</v>
      </c>
      <c r="D391" s="4"/>
      <c r="E391" s="4"/>
      <c r="F391" s="4">
        <v>391.0</v>
      </c>
      <c r="H391" s="4"/>
      <c r="I391" s="4"/>
      <c r="N391" s="4"/>
      <c r="S391" s="4">
        <v>6.0</v>
      </c>
      <c r="W391" s="4"/>
      <c r="X391" s="4" t="s">
        <v>32</v>
      </c>
      <c r="Y391" s="4"/>
    </row>
    <row r="392" ht="15.75" customHeight="1">
      <c r="A392" s="36" t="s">
        <v>158</v>
      </c>
      <c r="B392" s="36" t="s">
        <v>836</v>
      </c>
      <c r="C392" s="36" t="s">
        <v>837</v>
      </c>
      <c r="D392" s="4"/>
      <c r="E392" s="4"/>
      <c r="F392" s="4">
        <v>392.0</v>
      </c>
      <c r="H392" s="4"/>
      <c r="I392" s="21" t="b">
        <v>1</v>
      </c>
      <c r="L392" s="36" t="s">
        <v>838</v>
      </c>
      <c r="N392" s="4"/>
      <c r="S392" s="4">
        <v>7.0</v>
      </c>
      <c r="W392" s="4" t="str">
        <f>IFERROR(__xludf.DUMMYFUNCTION("""COMPUTED_VALUE"""),"yes_no_na3")</f>
        <v>yes_no_na3</v>
      </c>
      <c r="X392" s="4"/>
      <c r="Y392" s="4"/>
    </row>
    <row r="393" ht="15.75" customHeight="1">
      <c r="A393" s="4" t="s">
        <v>48</v>
      </c>
      <c r="B393" s="36" t="s">
        <v>839</v>
      </c>
      <c r="C393" s="4" t="s">
        <v>163</v>
      </c>
      <c r="D393" s="4"/>
      <c r="E393" s="4"/>
      <c r="F393" s="4">
        <v>393.0</v>
      </c>
      <c r="H393" s="4"/>
      <c r="I393" s="4"/>
      <c r="N393" s="4"/>
      <c r="S393" s="4">
        <v>10.0</v>
      </c>
      <c r="W393" s="4"/>
      <c r="X393" s="4" t="s">
        <v>32</v>
      </c>
      <c r="Y393" s="4"/>
    </row>
    <row r="394" ht="15.75" customHeight="1">
      <c r="A394" s="4" t="s">
        <v>178</v>
      </c>
      <c r="B394" s="36" t="s">
        <v>840</v>
      </c>
      <c r="C394" s="36" t="s">
        <v>841</v>
      </c>
      <c r="D394" s="4"/>
      <c r="E394" s="4"/>
      <c r="F394" s="4">
        <v>394.0</v>
      </c>
      <c r="H394" s="4"/>
      <c r="I394" s="21" t="b">
        <v>1</v>
      </c>
      <c r="L394" s="36" t="s">
        <v>842</v>
      </c>
      <c r="N394" s="4"/>
      <c r="S394" s="4">
        <v>7.0</v>
      </c>
      <c r="W394" s="4" t="str">
        <f>IFERROR(__xludf.DUMMYFUNCTION("""COMPUTED_VALUE"""),"yes_no_na2")</f>
        <v>yes_no_na2</v>
      </c>
      <c r="X394" s="4"/>
      <c r="Y394" s="4"/>
    </row>
    <row r="395" ht="15.75" customHeight="1">
      <c r="A395" s="4" t="s">
        <v>48</v>
      </c>
      <c r="B395" s="36" t="s">
        <v>843</v>
      </c>
      <c r="C395" s="4" t="s">
        <v>163</v>
      </c>
      <c r="D395" s="4"/>
      <c r="E395" s="4"/>
      <c r="F395" s="4">
        <v>395.0</v>
      </c>
      <c r="H395" s="4"/>
      <c r="I395" s="4"/>
      <c r="N395" s="4"/>
      <c r="S395" s="4">
        <v>10.0</v>
      </c>
      <c r="W395" s="4"/>
      <c r="X395" s="4" t="s">
        <v>32</v>
      </c>
      <c r="Y395" s="4"/>
    </row>
    <row r="396" ht="15.75" customHeight="1">
      <c r="A396" s="36" t="s">
        <v>178</v>
      </c>
      <c r="B396" s="36" t="s">
        <v>844</v>
      </c>
      <c r="C396" s="36" t="s">
        <v>845</v>
      </c>
      <c r="D396" s="4"/>
      <c r="E396" s="4"/>
      <c r="F396" s="4">
        <v>396.0</v>
      </c>
      <c r="H396" s="4"/>
      <c r="I396" s="21" t="b">
        <v>1</v>
      </c>
      <c r="L396" s="36" t="s">
        <v>846</v>
      </c>
      <c r="N396" s="4"/>
      <c r="S396" s="4">
        <v>7.0</v>
      </c>
      <c r="W396" s="4" t="str">
        <f>IFERROR(__xludf.DUMMYFUNCTION("""COMPUTED_VALUE"""),"yes_no_na2")</f>
        <v>yes_no_na2</v>
      </c>
      <c r="X396" s="4"/>
      <c r="Y396" s="4"/>
    </row>
    <row r="397" ht="15.75" customHeight="1">
      <c r="A397" s="4" t="s">
        <v>48</v>
      </c>
      <c r="B397" s="36" t="s">
        <v>847</v>
      </c>
      <c r="C397" s="4" t="s">
        <v>163</v>
      </c>
      <c r="D397" s="4"/>
      <c r="E397" s="4"/>
      <c r="F397" s="4">
        <v>397.0</v>
      </c>
      <c r="H397" s="4"/>
      <c r="I397" s="4"/>
      <c r="N397" s="4"/>
      <c r="S397" s="4">
        <v>10.0</v>
      </c>
      <c r="W397" s="4"/>
      <c r="X397" s="4" t="s">
        <v>32</v>
      </c>
      <c r="Y397" s="4"/>
    </row>
    <row r="398" ht="15.75" customHeight="1">
      <c r="A398" s="4" t="s">
        <v>42</v>
      </c>
      <c r="B398" s="36" t="s">
        <v>848</v>
      </c>
      <c r="C398" s="36" t="s">
        <v>849</v>
      </c>
      <c r="D398" s="4"/>
      <c r="E398" s="4"/>
      <c r="F398" s="4">
        <v>398.0</v>
      </c>
      <c r="H398" s="4"/>
      <c r="I398" s="4"/>
      <c r="N398" s="4"/>
      <c r="S398" s="4">
        <v>6.0</v>
      </c>
      <c r="W398" s="4"/>
      <c r="X398" s="4" t="s">
        <v>32</v>
      </c>
      <c r="Y398" s="4"/>
    </row>
    <row r="399" ht="15.75" customHeight="1">
      <c r="A399" s="36" t="s">
        <v>158</v>
      </c>
      <c r="B399" s="36" t="s">
        <v>850</v>
      </c>
      <c r="C399" s="36" t="s">
        <v>851</v>
      </c>
      <c r="D399" s="4"/>
      <c r="E399" s="4"/>
      <c r="F399" s="4">
        <v>399.0</v>
      </c>
      <c r="H399" s="4"/>
      <c r="I399" s="21" t="b">
        <v>1</v>
      </c>
      <c r="L399" s="36" t="s">
        <v>852</v>
      </c>
      <c r="N399" s="4"/>
      <c r="S399" s="4">
        <v>7.0</v>
      </c>
      <c r="W399" s="4" t="str">
        <f>IFERROR(__xludf.DUMMYFUNCTION("""COMPUTED_VALUE"""),"yes_no_na3")</f>
        <v>yes_no_na3</v>
      </c>
      <c r="X399" s="4"/>
      <c r="Y399" s="4"/>
    </row>
    <row r="400" ht="15.75" customHeight="1">
      <c r="A400" s="4" t="s">
        <v>48</v>
      </c>
      <c r="B400" s="36" t="s">
        <v>853</v>
      </c>
      <c r="C400" s="36" t="s">
        <v>163</v>
      </c>
      <c r="D400" s="4"/>
      <c r="E400" s="4"/>
      <c r="F400" s="4">
        <v>400.0</v>
      </c>
      <c r="H400" s="4"/>
      <c r="I400" s="4"/>
      <c r="N400" s="4"/>
      <c r="S400" s="4">
        <v>10.0</v>
      </c>
      <c r="W400" s="4"/>
      <c r="X400" s="4" t="s">
        <v>32</v>
      </c>
      <c r="Y400" s="4"/>
    </row>
    <row r="401" ht="15.75" customHeight="1">
      <c r="A401" s="4" t="s">
        <v>178</v>
      </c>
      <c r="B401" s="36" t="s">
        <v>854</v>
      </c>
      <c r="C401" s="36" t="s">
        <v>855</v>
      </c>
      <c r="D401" s="4"/>
      <c r="E401" s="4"/>
      <c r="F401" s="4">
        <v>401.0</v>
      </c>
      <c r="H401" s="4"/>
      <c r="I401" s="21" t="b">
        <v>1</v>
      </c>
      <c r="L401" s="36" t="s">
        <v>856</v>
      </c>
      <c r="N401" s="4"/>
      <c r="S401" s="4">
        <v>7.0</v>
      </c>
      <c r="W401" s="4" t="str">
        <f>IFERROR(__xludf.DUMMYFUNCTION("""COMPUTED_VALUE"""),"yes_no_na2")</f>
        <v>yes_no_na2</v>
      </c>
      <c r="X401" s="4"/>
      <c r="Y401" s="4"/>
    </row>
    <row r="402" ht="15.75" customHeight="1">
      <c r="A402" s="4" t="s">
        <v>48</v>
      </c>
      <c r="B402" s="36" t="s">
        <v>857</v>
      </c>
      <c r="C402" s="36" t="s">
        <v>163</v>
      </c>
      <c r="D402" s="4"/>
      <c r="E402" s="4"/>
      <c r="F402" s="4">
        <v>402.0</v>
      </c>
      <c r="H402" s="4"/>
      <c r="I402" s="4"/>
      <c r="N402" s="4"/>
      <c r="S402" s="4">
        <v>10.0</v>
      </c>
      <c r="W402" s="4"/>
      <c r="X402" s="4" t="s">
        <v>32</v>
      </c>
      <c r="Y402" s="4"/>
    </row>
    <row r="403" ht="15.75" customHeight="1">
      <c r="A403" s="36" t="s">
        <v>42</v>
      </c>
      <c r="B403" s="36" t="s">
        <v>858</v>
      </c>
      <c r="C403" s="36" t="s">
        <v>859</v>
      </c>
      <c r="D403" s="4"/>
      <c r="E403" s="4"/>
      <c r="F403" s="4">
        <v>403.0</v>
      </c>
      <c r="H403" s="4"/>
      <c r="I403" s="4"/>
      <c r="N403" s="4"/>
      <c r="S403" s="4">
        <v>6.0</v>
      </c>
      <c r="W403" s="4"/>
      <c r="X403" s="4" t="s">
        <v>32</v>
      </c>
      <c r="Y403" s="4"/>
    </row>
    <row r="404" ht="15.75" customHeight="1">
      <c r="A404" s="53" t="s">
        <v>33</v>
      </c>
      <c r="B404" s="54" t="s">
        <v>860</v>
      </c>
      <c r="C404" s="54" t="s">
        <v>861</v>
      </c>
      <c r="D404" s="53"/>
      <c r="E404" s="53"/>
      <c r="F404" s="53">
        <v>404.0</v>
      </c>
      <c r="G404" s="53"/>
      <c r="H404" s="53"/>
      <c r="I404" s="53"/>
      <c r="J404" s="53"/>
      <c r="K404" s="53"/>
      <c r="L404" s="53"/>
      <c r="M404" s="54" t="s">
        <v>862</v>
      </c>
      <c r="N404" s="53"/>
      <c r="O404" s="53"/>
      <c r="P404" s="53"/>
      <c r="Q404" s="53"/>
      <c r="R404" s="53"/>
      <c r="S404" s="53">
        <v>10.0</v>
      </c>
      <c r="T404" s="53"/>
      <c r="U404" s="53"/>
      <c r="V404" s="53"/>
      <c r="W404" s="53"/>
      <c r="X404" s="53" t="s">
        <v>32</v>
      </c>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row>
    <row r="405" ht="15.75" customHeight="1">
      <c r="A405" s="83" t="s">
        <v>100</v>
      </c>
      <c r="B405" s="83"/>
      <c r="C405" s="83"/>
      <c r="D405" s="83"/>
      <c r="E405" s="83"/>
      <c r="F405" s="83">
        <v>405.0</v>
      </c>
      <c r="G405" s="83"/>
      <c r="H405" s="83"/>
      <c r="I405" s="83"/>
      <c r="J405" s="83"/>
      <c r="K405" s="83"/>
      <c r="L405" s="83"/>
      <c r="M405" s="83"/>
      <c r="N405" s="83"/>
      <c r="O405" s="83"/>
      <c r="P405" s="83"/>
      <c r="Q405" s="83"/>
      <c r="R405" s="83"/>
      <c r="S405" s="83"/>
      <c r="T405" s="83"/>
      <c r="U405" s="83"/>
      <c r="V405" s="83"/>
      <c r="W405" s="83"/>
      <c r="X405" s="83" t="s">
        <v>32</v>
      </c>
      <c r="Y405" s="83"/>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row>
    <row r="406" ht="15.75" customHeight="1">
      <c r="A406" s="85" t="s">
        <v>39</v>
      </c>
      <c r="B406" s="85" t="s">
        <v>863</v>
      </c>
      <c r="C406" s="86" t="s">
        <v>864</v>
      </c>
      <c r="D406" s="85"/>
      <c r="E406" s="85"/>
      <c r="F406" s="85">
        <v>406.0</v>
      </c>
      <c r="G406" s="85"/>
      <c r="H406" s="85"/>
      <c r="I406" s="85"/>
      <c r="J406" s="85"/>
      <c r="K406" s="85"/>
      <c r="L406" s="85"/>
      <c r="M406" s="85"/>
      <c r="N406" s="85"/>
      <c r="O406" s="85"/>
      <c r="P406" s="85"/>
      <c r="Q406" s="85"/>
      <c r="R406" s="85"/>
      <c r="S406" s="85">
        <v>8.0</v>
      </c>
      <c r="T406" s="85"/>
      <c r="U406" s="85"/>
      <c r="V406" s="85"/>
      <c r="W406" s="85"/>
      <c r="X406" s="85" t="s">
        <v>32</v>
      </c>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row>
    <row r="407" ht="15.75" customHeight="1">
      <c r="A407" s="4" t="s">
        <v>158</v>
      </c>
      <c r="B407" s="36" t="s">
        <v>865</v>
      </c>
      <c r="C407" s="36" t="s">
        <v>866</v>
      </c>
      <c r="D407" s="4"/>
      <c r="E407" s="4"/>
      <c r="F407" s="4">
        <v>407.0</v>
      </c>
      <c r="H407" s="4"/>
      <c r="I407" s="21" t="b">
        <v>1</v>
      </c>
      <c r="L407" s="36" t="s">
        <v>867</v>
      </c>
      <c r="N407" s="4"/>
      <c r="S407" s="4">
        <v>7.0</v>
      </c>
      <c r="W407" s="4" t="str">
        <f>IFERROR(__xludf.DUMMYFUNCTION("""COMPUTED_VALUE"""),"yes_no_na3")</f>
        <v>yes_no_na3</v>
      </c>
      <c r="X407" s="4"/>
      <c r="Y407" s="4"/>
    </row>
    <row r="408" ht="15.75" customHeight="1">
      <c r="A408" s="4" t="s">
        <v>48</v>
      </c>
      <c r="B408" s="36" t="s">
        <v>868</v>
      </c>
      <c r="C408" s="4" t="s">
        <v>163</v>
      </c>
      <c r="D408" s="4"/>
      <c r="E408" s="4"/>
      <c r="F408" s="4">
        <v>408.0</v>
      </c>
      <c r="H408" s="4"/>
      <c r="I408" s="4"/>
      <c r="N408" s="4"/>
      <c r="S408" s="4">
        <v>10.0</v>
      </c>
      <c r="W408" s="4"/>
      <c r="X408" s="4" t="s">
        <v>32</v>
      </c>
      <c r="Y408" s="4"/>
    </row>
    <row r="409" ht="15.75" customHeight="1">
      <c r="A409" s="4" t="s">
        <v>42</v>
      </c>
      <c r="B409" s="36" t="s">
        <v>869</v>
      </c>
      <c r="C409" s="36" t="s">
        <v>870</v>
      </c>
      <c r="D409" s="4"/>
      <c r="E409" s="4"/>
      <c r="F409" s="4">
        <v>409.0</v>
      </c>
      <c r="H409" s="4"/>
      <c r="I409" s="4"/>
      <c r="N409" s="4"/>
      <c r="S409" s="4">
        <v>6.0</v>
      </c>
      <c r="W409" s="4"/>
      <c r="X409" s="4" t="s">
        <v>32</v>
      </c>
      <c r="Y409" s="4"/>
    </row>
    <row r="410" ht="15.75" customHeight="1">
      <c r="A410" s="4" t="s">
        <v>178</v>
      </c>
      <c r="B410" s="36" t="s">
        <v>871</v>
      </c>
      <c r="C410" s="36" t="s">
        <v>872</v>
      </c>
      <c r="D410" s="4"/>
      <c r="E410" s="4"/>
      <c r="F410" s="4">
        <v>410.0</v>
      </c>
      <c r="H410" s="4"/>
      <c r="I410" s="21" t="b">
        <v>1</v>
      </c>
      <c r="L410" s="36" t="s">
        <v>873</v>
      </c>
      <c r="N410" s="4"/>
      <c r="S410" s="4">
        <v>7.0</v>
      </c>
      <c r="W410" s="4" t="str">
        <f>IFERROR(__xludf.DUMMYFUNCTION("""COMPUTED_VALUE"""),"yes_no_na2")</f>
        <v>yes_no_na2</v>
      </c>
      <c r="X410" s="4"/>
      <c r="Y410" s="4"/>
    </row>
    <row r="411" ht="15.75" customHeight="1">
      <c r="A411" s="4" t="s">
        <v>48</v>
      </c>
      <c r="B411" s="36" t="s">
        <v>874</v>
      </c>
      <c r="C411" s="4" t="s">
        <v>163</v>
      </c>
      <c r="D411" s="4"/>
      <c r="E411" s="4"/>
      <c r="F411" s="4">
        <v>411.0</v>
      </c>
      <c r="H411" s="4"/>
      <c r="I411" s="4"/>
      <c r="N411" s="4"/>
      <c r="S411" s="4">
        <v>10.0</v>
      </c>
      <c r="W411" s="4"/>
      <c r="X411" s="4" t="s">
        <v>32</v>
      </c>
      <c r="Y411" s="4"/>
    </row>
    <row r="412" ht="15.75" customHeight="1">
      <c r="A412" s="4" t="s">
        <v>42</v>
      </c>
      <c r="B412" s="36" t="s">
        <v>875</v>
      </c>
      <c r="C412" s="36" t="s">
        <v>876</v>
      </c>
      <c r="D412" s="4"/>
      <c r="E412" s="4"/>
      <c r="F412" s="4">
        <v>412.0</v>
      </c>
      <c r="H412" s="4"/>
      <c r="I412" s="4"/>
      <c r="N412" s="4"/>
      <c r="S412" s="4">
        <v>6.0</v>
      </c>
      <c r="W412" s="4"/>
      <c r="X412" s="4" t="s">
        <v>32</v>
      </c>
      <c r="Y412" s="4"/>
    </row>
    <row r="413" ht="15.75" customHeight="1">
      <c r="A413" s="36" t="s">
        <v>158</v>
      </c>
      <c r="B413" s="36" t="s">
        <v>877</v>
      </c>
      <c r="C413" s="36" t="s">
        <v>878</v>
      </c>
      <c r="D413" s="4"/>
      <c r="E413" s="4"/>
      <c r="F413" s="4">
        <v>413.0</v>
      </c>
      <c r="H413" s="4"/>
      <c r="I413" s="21" t="b">
        <v>1</v>
      </c>
      <c r="L413" s="36" t="s">
        <v>879</v>
      </c>
      <c r="N413" s="4"/>
      <c r="S413" s="4">
        <v>7.0</v>
      </c>
      <c r="W413" s="4" t="str">
        <f>IFERROR(__xludf.DUMMYFUNCTION("""COMPUTED_VALUE"""),"yes_no_na3")</f>
        <v>yes_no_na3</v>
      </c>
      <c r="X413" s="4"/>
      <c r="Y413" s="4"/>
    </row>
    <row r="414" ht="15.75" customHeight="1">
      <c r="A414" s="4" t="s">
        <v>48</v>
      </c>
      <c r="B414" s="36" t="s">
        <v>880</v>
      </c>
      <c r="C414" s="4" t="s">
        <v>163</v>
      </c>
      <c r="D414" s="4"/>
      <c r="E414" s="4"/>
      <c r="F414" s="4">
        <v>414.0</v>
      </c>
      <c r="H414" s="4"/>
      <c r="I414" s="4"/>
      <c r="N414" s="4"/>
      <c r="S414" s="4">
        <v>10.0</v>
      </c>
      <c r="W414" s="4"/>
      <c r="X414" s="4" t="s">
        <v>32</v>
      </c>
      <c r="Y414" s="4"/>
    </row>
    <row r="415" ht="15.75" customHeight="1">
      <c r="A415" s="36" t="s">
        <v>158</v>
      </c>
      <c r="B415" s="36" t="s">
        <v>881</v>
      </c>
      <c r="C415" s="4" t="s">
        <v>882</v>
      </c>
      <c r="D415" s="4"/>
      <c r="E415" s="4"/>
      <c r="F415" s="4">
        <v>415.0</v>
      </c>
      <c r="H415" s="4"/>
      <c r="I415" s="21" t="b">
        <v>1</v>
      </c>
      <c r="L415" s="36" t="s">
        <v>883</v>
      </c>
      <c r="N415" s="4"/>
      <c r="S415" s="4">
        <v>7.0</v>
      </c>
      <c r="W415" s="4" t="str">
        <f>IFERROR(__xludf.DUMMYFUNCTION("""COMPUTED_VALUE"""),"yes_no_na3")</f>
        <v>yes_no_na3</v>
      </c>
      <c r="X415" s="4"/>
      <c r="Y415" s="4"/>
    </row>
    <row r="416" ht="15.75" customHeight="1">
      <c r="A416" s="4" t="s">
        <v>48</v>
      </c>
      <c r="B416" s="36" t="s">
        <v>884</v>
      </c>
      <c r="C416" s="4" t="s">
        <v>163</v>
      </c>
      <c r="D416" s="4"/>
      <c r="E416" s="4"/>
      <c r="F416" s="4">
        <v>416.0</v>
      </c>
      <c r="H416" s="4"/>
      <c r="I416" s="4"/>
      <c r="N416" s="4"/>
      <c r="S416" s="4">
        <v>10.0</v>
      </c>
      <c r="W416" s="4"/>
      <c r="X416" s="4" t="s">
        <v>32</v>
      </c>
      <c r="Y416" s="4"/>
    </row>
    <row r="417" ht="15.75" customHeight="1">
      <c r="A417" s="4" t="s">
        <v>42</v>
      </c>
      <c r="B417" s="36" t="s">
        <v>885</v>
      </c>
      <c r="C417" s="36" t="s">
        <v>886</v>
      </c>
      <c r="D417" s="4"/>
      <c r="E417" s="4"/>
      <c r="F417" s="4">
        <v>417.0</v>
      </c>
      <c r="H417" s="4"/>
      <c r="I417" s="4"/>
      <c r="N417" s="4"/>
      <c r="S417" s="4">
        <v>6.0</v>
      </c>
      <c r="W417" s="4"/>
      <c r="X417" s="4" t="s">
        <v>32</v>
      </c>
      <c r="Y417" s="4"/>
    </row>
    <row r="418" ht="15.75" customHeight="1">
      <c r="A418" s="53" t="s">
        <v>33</v>
      </c>
      <c r="B418" s="54" t="s">
        <v>887</v>
      </c>
      <c r="C418" s="54" t="s">
        <v>888</v>
      </c>
      <c r="D418" s="53"/>
      <c r="E418" s="53"/>
      <c r="F418" s="53">
        <v>418.0</v>
      </c>
      <c r="G418" s="58"/>
      <c r="H418" s="53"/>
      <c r="I418" s="53"/>
      <c r="J418" s="58"/>
      <c r="K418" s="58"/>
      <c r="L418" s="58"/>
      <c r="M418" s="54" t="s">
        <v>889</v>
      </c>
      <c r="N418" s="53"/>
      <c r="O418" s="58"/>
      <c r="P418" s="58"/>
      <c r="Q418" s="58"/>
      <c r="R418" s="58"/>
      <c r="S418" s="53">
        <v>10.0</v>
      </c>
      <c r="T418" s="58"/>
      <c r="U418" s="58"/>
      <c r="V418" s="58"/>
      <c r="W418" s="53"/>
      <c r="X418" s="53" t="s">
        <v>32</v>
      </c>
      <c r="Y418" s="53"/>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row>
    <row r="419" ht="15.75" customHeight="1">
      <c r="A419" s="85" t="s">
        <v>100</v>
      </c>
      <c r="B419" s="85"/>
      <c r="C419" s="85"/>
      <c r="D419" s="85"/>
      <c r="E419" s="85"/>
      <c r="F419" s="85">
        <v>419.0</v>
      </c>
      <c r="G419" s="85"/>
      <c r="H419" s="85"/>
      <c r="I419" s="85"/>
      <c r="J419" s="85"/>
      <c r="K419" s="85"/>
      <c r="L419" s="85"/>
      <c r="M419" s="85"/>
      <c r="N419" s="85"/>
      <c r="O419" s="85"/>
      <c r="P419" s="85"/>
      <c r="Q419" s="85"/>
      <c r="R419" s="85"/>
      <c r="S419" s="85"/>
      <c r="T419" s="85"/>
      <c r="U419" s="85"/>
      <c r="V419" s="85"/>
      <c r="W419" s="85"/>
      <c r="X419" s="85" t="s">
        <v>32</v>
      </c>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row>
    <row r="420" ht="15.75" customHeight="1">
      <c r="A420" s="4" t="s">
        <v>48</v>
      </c>
      <c r="B420" s="4" t="s">
        <v>890</v>
      </c>
      <c r="C420" s="4" t="s">
        <v>891</v>
      </c>
      <c r="D420" s="4"/>
      <c r="E420" s="4"/>
      <c r="F420" s="4">
        <v>420.0</v>
      </c>
      <c r="H420" s="4"/>
      <c r="I420" s="21" t="b">
        <v>1</v>
      </c>
      <c r="N420" s="4"/>
      <c r="S420" s="4">
        <v>8.0</v>
      </c>
      <c r="W420" s="4"/>
      <c r="X420" s="4" t="s">
        <v>32</v>
      </c>
      <c r="Y420" s="4"/>
    </row>
    <row r="421" ht="15.75" customHeight="1">
      <c r="A421" s="4" t="s">
        <v>48</v>
      </c>
      <c r="B421" s="4" t="s">
        <v>892</v>
      </c>
      <c r="C421" s="4" t="s">
        <v>893</v>
      </c>
      <c r="D421" s="4"/>
      <c r="E421" s="4"/>
      <c r="F421" s="4">
        <v>421.0</v>
      </c>
      <c r="H421" s="4"/>
      <c r="I421" s="21" t="b">
        <v>1</v>
      </c>
      <c r="N421" s="4"/>
      <c r="S421" s="4">
        <v>8.0</v>
      </c>
      <c r="W421" s="4"/>
      <c r="X421" s="4" t="s">
        <v>32</v>
      </c>
      <c r="Y421" s="4"/>
    </row>
    <row r="422" ht="15.75" customHeight="1">
      <c r="A422" s="53" t="s">
        <v>33</v>
      </c>
      <c r="B422" s="53" t="s">
        <v>894</v>
      </c>
      <c r="C422" s="53" t="s">
        <v>895</v>
      </c>
      <c r="D422" s="53"/>
      <c r="E422" s="53"/>
      <c r="F422" s="53">
        <v>422.0</v>
      </c>
      <c r="G422" s="58"/>
      <c r="H422" s="53"/>
      <c r="I422" s="53"/>
      <c r="J422" s="58"/>
      <c r="K422" s="58"/>
      <c r="L422" s="58"/>
      <c r="M422" s="54" t="s">
        <v>896</v>
      </c>
      <c r="N422" s="53"/>
      <c r="O422" s="58"/>
      <c r="P422" s="58"/>
      <c r="Q422" s="58"/>
      <c r="R422" s="58"/>
      <c r="S422" s="53">
        <v>5.0</v>
      </c>
      <c r="T422" s="58"/>
      <c r="U422" s="58"/>
      <c r="V422" s="58"/>
      <c r="W422" s="53"/>
      <c r="X422" s="53" t="s">
        <v>32</v>
      </c>
      <c r="Y422" s="53"/>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row>
    <row r="423" ht="15.75" customHeight="1">
      <c r="A423" s="87" t="s">
        <v>39</v>
      </c>
      <c r="B423" s="87" t="s">
        <v>897</v>
      </c>
      <c r="C423" s="87" t="s">
        <v>898</v>
      </c>
      <c r="D423" s="87"/>
      <c r="E423" s="87"/>
      <c r="F423" s="87">
        <v>423.0</v>
      </c>
      <c r="G423" s="87"/>
      <c r="H423" s="87" t="s">
        <v>454</v>
      </c>
      <c r="I423" s="87"/>
      <c r="J423" s="87"/>
      <c r="K423" s="87"/>
      <c r="L423" s="87"/>
      <c r="M423" s="87"/>
      <c r="N423" s="87"/>
      <c r="O423" s="87"/>
      <c r="P423" s="87"/>
      <c r="Q423" s="87"/>
      <c r="R423" s="87"/>
      <c r="S423" s="87">
        <v>11.0</v>
      </c>
      <c r="T423" s="87"/>
      <c r="U423" s="87"/>
      <c r="V423" s="87"/>
      <c r="W423" s="87"/>
      <c r="X423" s="87" t="s">
        <v>32</v>
      </c>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row>
    <row r="424" ht="15.75" customHeight="1">
      <c r="A424" s="4" t="s">
        <v>42</v>
      </c>
      <c r="B424" s="4" t="s">
        <v>899</v>
      </c>
      <c r="C424" s="36" t="s">
        <v>900</v>
      </c>
      <c r="D424" s="4"/>
      <c r="E424" s="4"/>
      <c r="F424" s="4">
        <v>424.0</v>
      </c>
      <c r="H424" s="4" t="s">
        <v>901</v>
      </c>
      <c r="I424" s="4"/>
      <c r="N424" s="4"/>
      <c r="S424" s="4">
        <v>13.0</v>
      </c>
      <c r="W424" s="4"/>
      <c r="X424" s="4" t="s">
        <v>32</v>
      </c>
      <c r="Y424" s="4"/>
    </row>
    <row r="425" ht="15.75" customHeight="1">
      <c r="A425" s="4" t="s">
        <v>42</v>
      </c>
      <c r="B425" s="4" t="s">
        <v>902</v>
      </c>
      <c r="C425" s="36" t="s">
        <v>903</v>
      </c>
      <c r="D425" s="4"/>
      <c r="E425" s="4"/>
      <c r="F425" s="4">
        <v>425.0</v>
      </c>
      <c r="H425" s="4" t="s">
        <v>901</v>
      </c>
      <c r="I425" s="4"/>
      <c r="N425" s="4"/>
      <c r="S425" s="4">
        <v>11.0</v>
      </c>
      <c r="W425" s="4"/>
      <c r="X425" s="4" t="s">
        <v>32</v>
      </c>
      <c r="Y425" s="4"/>
    </row>
    <row r="426" ht="15.75" customHeight="1">
      <c r="A426" s="4" t="s">
        <v>42</v>
      </c>
      <c r="B426" s="36" t="s">
        <v>904</v>
      </c>
      <c r="C426" s="36" t="s">
        <v>905</v>
      </c>
      <c r="D426" s="4"/>
      <c r="E426" s="4"/>
      <c r="F426" s="4">
        <v>426.0</v>
      </c>
      <c r="H426" s="36" t="s">
        <v>901</v>
      </c>
      <c r="I426" s="4"/>
      <c r="N426" s="4"/>
      <c r="S426" s="4">
        <v>11.0</v>
      </c>
      <c r="W426" s="4"/>
      <c r="X426" s="4" t="s">
        <v>32</v>
      </c>
      <c r="Y426" s="4"/>
    </row>
    <row r="427" ht="15.75" customHeight="1">
      <c r="A427" s="4" t="s">
        <v>42</v>
      </c>
      <c r="B427" s="4" t="s">
        <v>906</v>
      </c>
      <c r="C427" s="36" t="s">
        <v>907</v>
      </c>
      <c r="D427" s="4"/>
      <c r="E427" s="4"/>
      <c r="F427" s="4">
        <v>427.0</v>
      </c>
      <c r="H427" s="4" t="s">
        <v>901</v>
      </c>
      <c r="I427" s="4"/>
      <c r="N427" s="4"/>
      <c r="S427" s="4">
        <v>11.0</v>
      </c>
      <c r="W427" s="4"/>
      <c r="X427" s="4" t="s">
        <v>32</v>
      </c>
      <c r="Y427" s="4"/>
    </row>
    <row r="428" ht="15.75" customHeight="1">
      <c r="A428" s="4" t="s">
        <v>42</v>
      </c>
      <c r="B428" s="36" t="s">
        <v>908</v>
      </c>
      <c r="C428" s="36" t="s">
        <v>909</v>
      </c>
      <c r="D428" s="4"/>
      <c r="E428" s="4"/>
      <c r="F428" s="4">
        <v>428.0</v>
      </c>
      <c r="H428" s="36" t="s">
        <v>901</v>
      </c>
      <c r="I428" s="4"/>
      <c r="N428" s="4"/>
      <c r="S428" s="4">
        <v>10.0</v>
      </c>
      <c r="W428" s="4"/>
      <c r="X428" s="4" t="s">
        <v>32</v>
      </c>
      <c r="Y428" s="4"/>
    </row>
    <row r="429" ht="15.75" customHeight="1">
      <c r="A429" s="4" t="s">
        <v>42</v>
      </c>
      <c r="B429" s="36" t="s">
        <v>910</v>
      </c>
      <c r="C429" s="36" t="s">
        <v>911</v>
      </c>
      <c r="D429" s="4"/>
      <c r="E429" s="4"/>
      <c r="F429" s="4">
        <v>429.0</v>
      </c>
      <c r="H429" s="36" t="s">
        <v>901</v>
      </c>
      <c r="I429" s="4"/>
      <c r="N429" s="4"/>
      <c r="S429" s="4">
        <v>11.0</v>
      </c>
      <c r="W429" s="4"/>
      <c r="X429" s="4" t="s">
        <v>32</v>
      </c>
      <c r="Y429" s="4"/>
    </row>
    <row r="430" ht="15.75" customHeight="1">
      <c r="A430" s="4" t="s">
        <v>42</v>
      </c>
      <c r="B430" s="36" t="s">
        <v>912</v>
      </c>
      <c r="C430" s="36" t="s">
        <v>913</v>
      </c>
      <c r="D430" s="4"/>
      <c r="E430" s="4"/>
      <c r="F430" s="4">
        <v>430.0</v>
      </c>
      <c r="H430" s="36" t="s">
        <v>901</v>
      </c>
      <c r="I430" s="4"/>
      <c r="N430" s="4"/>
      <c r="S430" s="4">
        <v>11.0</v>
      </c>
      <c r="W430" s="4"/>
      <c r="X430" s="4" t="s">
        <v>32</v>
      </c>
      <c r="Y430" s="4"/>
    </row>
    <row r="431" ht="15.75" customHeight="1">
      <c r="A431" s="4" t="s">
        <v>42</v>
      </c>
      <c r="B431" s="36" t="s">
        <v>914</v>
      </c>
      <c r="C431" s="36" t="s">
        <v>915</v>
      </c>
      <c r="D431" s="4"/>
      <c r="E431" s="4"/>
      <c r="F431" s="4">
        <v>431.0</v>
      </c>
      <c r="H431" s="36" t="s">
        <v>901</v>
      </c>
      <c r="I431" s="4"/>
      <c r="N431" s="4"/>
      <c r="S431" s="4">
        <v>11.0</v>
      </c>
      <c r="W431" s="4"/>
      <c r="X431" s="4" t="s">
        <v>32</v>
      </c>
      <c r="Y431" s="4"/>
    </row>
    <row r="432" ht="15.75" customHeight="1">
      <c r="A432" s="4" t="s">
        <v>42</v>
      </c>
      <c r="B432" s="4" t="s">
        <v>916</v>
      </c>
      <c r="C432" s="36" t="s">
        <v>917</v>
      </c>
      <c r="D432" s="4"/>
      <c r="E432" s="4"/>
      <c r="F432" s="4">
        <v>432.0</v>
      </c>
      <c r="H432" s="4" t="s">
        <v>901</v>
      </c>
      <c r="I432" s="4"/>
      <c r="N432" s="4"/>
      <c r="S432" s="4">
        <v>11.0</v>
      </c>
      <c r="W432" s="4"/>
      <c r="X432" s="4" t="s">
        <v>32</v>
      </c>
      <c r="Y432" s="4"/>
    </row>
    <row r="433" ht="15.75" customHeight="1">
      <c r="A433" s="4" t="s">
        <v>42</v>
      </c>
      <c r="B433" s="4" t="s">
        <v>918</v>
      </c>
      <c r="C433" s="36" t="s">
        <v>919</v>
      </c>
      <c r="D433" s="4"/>
      <c r="E433" s="4"/>
      <c r="F433" s="4">
        <v>433.0</v>
      </c>
      <c r="H433" s="36" t="s">
        <v>901</v>
      </c>
      <c r="I433" s="4"/>
      <c r="N433" s="4"/>
      <c r="S433" s="4">
        <v>11.0</v>
      </c>
      <c r="W433" s="4"/>
      <c r="X433" s="4" t="s">
        <v>32</v>
      </c>
      <c r="Y433" s="4"/>
    </row>
    <row r="434" ht="15.75" customHeight="1">
      <c r="A434" s="4" t="s">
        <v>42</v>
      </c>
      <c r="B434" s="4" t="s">
        <v>920</v>
      </c>
      <c r="C434" s="36" t="s">
        <v>921</v>
      </c>
      <c r="D434" s="4"/>
      <c r="E434" s="4"/>
      <c r="F434" s="4">
        <v>434.0</v>
      </c>
      <c r="H434" s="4" t="s">
        <v>901</v>
      </c>
      <c r="I434" s="4"/>
      <c r="N434" s="4"/>
      <c r="S434" s="4">
        <v>11.0</v>
      </c>
      <c r="W434" s="4"/>
      <c r="X434" s="4" t="s">
        <v>32</v>
      </c>
      <c r="Y434" s="4"/>
    </row>
    <row r="435" ht="15.75" customHeight="1">
      <c r="A435" s="4" t="s">
        <v>42</v>
      </c>
      <c r="B435" s="4" t="s">
        <v>922</v>
      </c>
      <c r="C435" s="36" t="s">
        <v>923</v>
      </c>
      <c r="D435" s="4"/>
      <c r="E435" s="4"/>
      <c r="F435" s="4">
        <v>435.0</v>
      </c>
      <c r="H435" s="4" t="s">
        <v>901</v>
      </c>
      <c r="I435" s="4"/>
      <c r="N435" s="4"/>
      <c r="S435" s="4">
        <v>12.0</v>
      </c>
      <c r="W435" s="4"/>
      <c r="X435" s="4" t="s">
        <v>32</v>
      </c>
      <c r="Y435" s="4"/>
    </row>
    <row r="436" ht="15.75" customHeight="1">
      <c r="A436" s="4" t="s">
        <v>42</v>
      </c>
      <c r="B436" s="4" t="s">
        <v>924</v>
      </c>
      <c r="C436" s="36" t="s">
        <v>925</v>
      </c>
      <c r="D436" s="4"/>
      <c r="E436" s="4"/>
      <c r="F436" s="4">
        <v>436.0</v>
      </c>
      <c r="H436" s="4" t="s">
        <v>901</v>
      </c>
      <c r="I436" s="4"/>
      <c r="N436" s="4"/>
      <c r="S436" s="4">
        <v>10.0</v>
      </c>
      <c r="W436" s="4"/>
      <c r="X436" s="4" t="s">
        <v>32</v>
      </c>
      <c r="Y436" s="4"/>
    </row>
    <row r="437" ht="15.75" customHeight="1">
      <c r="A437" s="87" t="s">
        <v>100</v>
      </c>
      <c r="B437" s="87"/>
      <c r="C437" s="87"/>
      <c r="D437" s="87"/>
      <c r="E437" s="87"/>
      <c r="F437" s="87">
        <v>437.0</v>
      </c>
      <c r="G437" s="87"/>
      <c r="H437" s="87"/>
      <c r="I437" s="87"/>
      <c r="J437" s="87"/>
      <c r="K437" s="87"/>
      <c r="L437" s="87"/>
      <c r="M437" s="87"/>
      <c r="N437" s="87"/>
      <c r="O437" s="87"/>
      <c r="P437" s="87"/>
      <c r="Q437" s="87"/>
      <c r="R437" s="87"/>
      <c r="S437" s="87"/>
      <c r="T437" s="87"/>
      <c r="U437" s="87"/>
      <c r="V437" s="87"/>
      <c r="W437" s="87"/>
      <c r="X437" s="87" t="s">
        <v>32</v>
      </c>
      <c r="Y437" s="87"/>
      <c r="Z437" s="87"/>
      <c r="AA437" s="87"/>
      <c r="AB437" s="87"/>
      <c r="AC437" s="87"/>
      <c r="AD437" s="87"/>
      <c r="AE437" s="87"/>
      <c r="AF437" s="87"/>
      <c r="AG437" s="87"/>
      <c r="AH437" s="87"/>
      <c r="AI437" s="87"/>
      <c r="AJ437" s="87"/>
      <c r="AK437" s="87"/>
      <c r="AL437" s="87"/>
      <c r="AM437" s="87"/>
      <c r="AN437" s="87"/>
      <c r="AO437" s="87"/>
      <c r="AP437" s="87"/>
      <c r="AQ437" s="87"/>
      <c r="AR437" s="87"/>
      <c r="AS437" s="87"/>
      <c r="AT437" s="87"/>
      <c r="AU437" s="87"/>
      <c r="AV437" s="87"/>
      <c r="AW437" s="87"/>
      <c r="AX437" s="87"/>
      <c r="AY437" s="87"/>
      <c r="AZ437" s="87"/>
      <c r="BA437" s="87"/>
    </row>
    <row r="438" ht="15.75" customHeight="1">
      <c r="A438" s="4"/>
      <c r="D438" s="4"/>
      <c r="E438" s="4"/>
      <c r="F438" s="4"/>
      <c r="H438" s="4"/>
      <c r="I438" s="4"/>
      <c r="N438" s="4"/>
      <c r="S438" s="4"/>
      <c r="W438" s="4"/>
      <c r="X438" s="4" t="s">
        <v>32</v>
      </c>
      <c r="Y438" s="4"/>
    </row>
    <row r="439" ht="15.75" customHeight="1">
      <c r="A439" s="4"/>
      <c r="D439" s="4"/>
      <c r="E439" s="4"/>
      <c r="F439" s="4"/>
      <c r="H439" s="4"/>
      <c r="I439" s="4"/>
      <c r="N439" s="4"/>
      <c r="S439" s="4"/>
      <c r="W439" s="4"/>
      <c r="X439" s="4" t="s">
        <v>32</v>
      </c>
      <c r="Y439" s="4"/>
    </row>
    <row r="440" ht="15.75" customHeight="1">
      <c r="A440" s="4"/>
      <c r="D440" s="4"/>
      <c r="E440" s="4"/>
      <c r="F440" s="4"/>
      <c r="H440" s="4"/>
      <c r="I440" s="4"/>
      <c r="N440" s="4"/>
      <c r="S440" s="4"/>
      <c r="W440" s="4"/>
      <c r="X440" s="4" t="s">
        <v>32</v>
      </c>
      <c r="Y440" s="4"/>
    </row>
    <row r="441" ht="15.75" customHeight="1">
      <c r="A441" s="4"/>
      <c r="D441" s="4"/>
      <c r="E441" s="4"/>
      <c r="F441" s="4"/>
      <c r="H441" s="4"/>
      <c r="I441" s="4"/>
      <c r="N441" s="4"/>
      <c r="S441" s="4"/>
      <c r="W441" s="4"/>
      <c r="X441" s="4" t="s">
        <v>32</v>
      </c>
      <c r="Y441" s="4"/>
    </row>
    <row r="442" ht="15.75" customHeight="1">
      <c r="A442" s="4"/>
      <c r="D442" s="4"/>
      <c r="E442" s="4"/>
      <c r="F442" s="4"/>
      <c r="H442" s="4"/>
      <c r="I442" s="4"/>
      <c r="N442" s="4"/>
      <c r="S442" s="4"/>
      <c r="W442" s="4"/>
      <c r="X442" s="4" t="s">
        <v>32</v>
      </c>
      <c r="Y442" s="4"/>
    </row>
    <row r="443" ht="15.75" customHeight="1">
      <c r="A443" s="4"/>
      <c r="D443" s="4"/>
      <c r="E443" s="4"/>
      <c r="F443" s="4"/>
      <c r="H443" s="4"/>
      <c r="I443" s="4"/>
      <c r="N443" s="4"/>
      <c r="S443" s="4"/>
      <c r="W443" s="4"/>
      <c r="X443" s="4" t="s">
        <v>32</v>
      </c>
      <c r="Y443" s="4"/>
    </row>
    <row r="444" ht="15.75" customHeight="1">
      <c r="A444" s="4"/>
      <c r="D444" s="4"/>
      <c r="E444" s="4"/>
      <c r="F444" s="4"/>
      <c r="H444" s="4"/>
      <c r="I444" s="4"/>
      <c r="N444" s="4"/>
      <c r="S444" s="4"/>
      <c r="W444" s="4"/>
      <c r="X444" s="4" t="s">
        <v>32</v>
      </c>
      <c r="Y444" s="4"/>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row r="1162" ht="15.75" customHeight="1">
      <c r="A1162" s="4"/>
      <c r="D1162" s="4"/>
      <c r="E1162" s="4"/>
      <c r="F1162" s="4"/>
      <c r="H1162" s="4"/>
      <c r="I1162" s="4"/>
      <c r="N1162" s="4"/>
      <c r="S1162" s="4"/>
      <c r="W1162" s="4"/>
      <c r="X1162" s="4"/>
      <c r="Y1162" s="4"/>
    </row>
    <row r="1163" ht="15.75" customHeight="1">
      <c r="A1163" s="4"/>
      <c r="D1163" s="4"/>
      <c r="E1163" s="4"/>
      <c r="F1163" s="4"/>
      <c r="H1163" s="4"/>
      <c r="I1163" s="4"/>
      <c r="N1163" s="4"/>
      <c r="S1163" s="4"/>
      <c r="W1163" s="4"/>
      <c r="X1163" s="4"/>
      <c r="Y1163" s="4"/>
    </row>
    <row r="1164" ht="15.75" customHeight="1">
      <c r="A1164" s="4"/>
      <c r="D1164" s="4"/>
      <c r="E1164" s="4"/>
      <c r="F1164" s="4"/>
      <c r="H1164" s="4"/>
      <c r="I1164" s="4"/>
      <c r="N1164" s="4"/>
      <c r="S1164" s="4"/>
      <c r="W1164" s="4"/>
      <c r="X1164" s="4"/>
      <c r="Y1164" s="4"/>
    </row>
    <row r="1165" ht="15.75" customHeight="1">
      <c r="A1165" s="4"/>
      <c r="D1165" s="4"/>
      <c r="E1165" s="4"/>
      <c r="F1165" s="4"/>
      <c r="H1165" s="4"/>
      <c r="I1165" s="4"/>
      <c r="N1165" s="4"/>
      <c r="S1165" s="4"/>
      <c r="W1165" s="4"/>
      <c r="X1165" s="4"/>
      <c r="Y1165" s="4"/>
    </row>
    <row r="1166" ht="15.75" customHeight="1">
      <c r="A1166" s="4"/>
      <c r="D1166" s="4"/>
      <c r="E1166" s="4"/>
      <c r="F1166" s="4"/>
      <c r="H1166" s="4"/>
      <c r="I1166" s="4"/>
      <c r="N1166" s="4"/>
      <c r="S1166" s="4"/>
      <c r="W1166" s="4"/>
      <c r="X1166" s="4"/>
      <c r="Y1166" s="4"/>
    </row>
    <row r="1167" ht="15.75" customHeight="1">
      <c r="A1167" s="4"/>
      <c r="D1167" s="4"/>
      <c r="E1167" s="4"/>
      <c r="F1167" s="4"/>
      <c r="H1167" s="4"/>
      <c r="I1167" s="4"/>
      <c r="N1167" s="4"/>
      <c r="S1167" s="4"/>
      <c r="W1167" s="4"/>
      <c r="X1167" s="4"/>
      <c r="Y1167" s="4"/>
    </row>
    <row r="1168" ht="15.75" customHeight="1">
      <c r="A1168" s="4"/>
      <c r="D1168" s="4"/>
      <c r="E1168" s="4"/>
      <c r="F1168" s="4"/>
      <c r="H1168" s="4"/>
      <c r="I1168" s="4"/>
      <c r="N1168" s="4"/>
      <c r="S1168" s="4"/>
      <c r="W1168" s="4"/>
      <c r="X1168" s="4"/>
      <c r="Y1168" s="4"/>
    </row>
    <row r="1169" ht="15.75" customHeight="1">
      <c r="A1169" s="4"/>
      <c r="D1169" s="4"/>
      <c r="E1169" s="4"/>
      <c r="F1169" s="4"/>
      <c r="H1169" s="4"/>
      <c r="I1169" s="4"/>
      <c r="N1169" s="4"/>
      <c r="S1169" s="4"/>
      <c r="W1169" s="4"/>
      <c r="X1169" s="4"/>
      <c r="Y1169" s="4"/>
    </row>
    <row r="1170" ht="15.75" customHeight="1">
      <c r="A1170" s="4"/>
      <c r="D1170" s="4"/>
      <c r="E1170" s="4"/>
      <c r="F1170" s="4"/>
      <c r="H1170" s="4"/>
      <c r="I1170" s="4"/>
      <c r="N1170" s="4"/>
      <c r="S1170" s="4"/>
      <c r="W1170" s="4"/>
      <c r="X1170" s="4"/>
      <c r="Y1170" s="4"/>
    </row>
    <row r="1171" ht="15.75" customHeight="1">
      <c r="A1171" s="4"/>
      <c r="D1171" s="4"/>
      <c r="E1171" s="4"/>
      <c r="F1171" s="4"/>
      <c r="H1171" s="4"/>
      <c r="I1171" s="4"/>
      <c r="N1171" s="4"/>
      <c r="S1171" s="4"/>
      <c r="W1171" s="4"/>
      <c r="X1171" s="4"/>
      <c r="Y1171" s="4"/>
    </row>
    <row r="1172" ht="15.75" customHeight="1">
      <c r="A1172" s="4"/>
      <c r="D1172" s="4"/>
      <c r="E1172" s="4"/>
      <c r="F1172" s="4"/>
      <c r="H1172" s="4"/>
      <c r="I1172" s="4"/>
      <c r="N1172" s="4"/>
      <c r="S1172" s="4"/>
      <c r="W1172" s="4"/>
      <c r="X1172" s="4"/>
      <c r="Y1172" s="4"/>
    </row>
    <row r="1173" ht="15.75" customHeight="1">
      <c r="A1173" s="4"/>
      <c r="D1173" s="4"/>
      <c r="E1173" s="4"/>
      <c r="F1173" s="4"/>
      <c r="H1173" s="4"/>
      <c r="I1173" s="4"/>
      <c r="N1173" s="4"/>
      <c r="S1173" s="4"/>
      <c r="W1173" s="4"/>
      <c r="X1173" s="4"/>
      <c r="Y1173" s="4"/>
    </row>
    <row r="1174" ht="15.75" customHeight="1">
      <c r="A1174" s="4"/>
      <c r="D1174" s="4"/>
      <c r="E1174" s="4"/>
      <c r="F1174" s="4"/>
      <c r="H1174" s="4"/>
      <c r="I1174" s="4"/>
      <c r="N1174" s="4"/>
      <c r="S1174" s="4"/>
      <c r="W1174" s="4"/>
      <c r="X1174" s="4"/>
      <c r="Y1174" s="4"/>
    </row>
    <row r="1175" ht="15.75" customHeight="1">
      <c r="A1175" s="4"/>
      <c r="D1175" s="4"/>
      <c r="E1175" s="4"/>
      <c r="F1175" s="4"/>
      <c r="H1175" s="4"/>
      <c r="I1175" s="4"/>
      <c r="N1175" s="4"/>
      <c r="S1175" s="4"/>
      <c r="W1175" s="4"/>
      <c r="X1175" s="4"/>
      <c r="Y1175" s="4"/>
    </row>
    <row r="1176" ht="15.75" customHeight="1">
      <c r="A1176" s="4"/>
      <c r="D1176" s="4"/>
      <c r="E1176" s="4"/>
      <c r="F1176" s="4"/>
      <c r="H1176" s="4"/>
      <c r="I1176" s="4"/>
      <c r="N1176" s="4"/>
      <c r="S1176" s="4"/>
      <c r="W1176" s="4"/>
      <c r="X1176" s="4"/>
      <c r="Y1176" s="4"/>
    </row>
    <row r="1177" ht="15.75" customHeight="1">
      <c r="A1177" s="4"/>
      <c r="D1177" s="4"/>
      <c r="E1177" s="4"/>
      <c r="F1177" s="4"/>
      <c r="H1177" s="4"/>
      <c r="I1177" s="4"/>
      <c r="N1177" s="4"/>
      <c r="S1177" s="4"/>
      <c r="W1177" s="4"/>
      <c r="X1177" s="4"/>
      <c r="Y1177" s="4"/>
    </row>
    <row r="1178" ht="15.75" customHeight="1">
      <c r="A1178" s="4"/>
      <c r="D1178" s="4"/>
      <c r="E1178" s="4"/>
      <c r="F1178" s="4"/>
      <c r="H1178" s="4"/>
      <c r="I1178" s="4"/>
      <c r="N1178" s="4"/>
      <c r="S1178" s="4"/>
      <c r="W1178" s="4"/>
      <c r="X1178" s="4"/>
      <c r="Y1178" s="4"/>
    </row>
    <row r="1179" ht="15.75" customHeight="1">
      <c r="A1179" s="4"/>
      <c r="D1179" s="4"/>
      <c r="E1179" s="4"/>
      <c r="F1179" s="4"/>
      <c r="H1179" s="4"/>
      <c r="I1179" s="4"/>
      <c r="N1179" s="4"/>
      <c r="S1179" s="4"/>
      <c r="W1179" s="4"/>
      <c r="X1179" s="4"/>
      <c r="Y1179" s="4"/>
    </row>
    <row r="1180" ht="15.75" customHeight="1">
      <c r="A1180" s="4"/>
      <c r="D1180" s="4"/>
      <c r="E1180" s="4"/>
      <c r="F1180" s="4"/>
      <c r="H1180" s="4"/>
      <c r="I1180" s="4"/>
      <c r="N1180" s="4"/>
      <c r="S1180" s="4"/>
      <c r="W1180" s="4"/>
      <c r="X1180" s="4"/>
      <c r="Y1180" s="4"/>
    </row>
    <row r="1181" ht="15.75" customHeight="1">
      <c r="A1181" s="4"/>
      <c r="D1181" s="4"/>
      <c r="E1181" s="4"/>
      <c r="F1181" s="4"/>
      <c r="H1181" s="4"/>
      <c r="I1181" s="4"/>
      <c r="N1181" s="4"/>
      <c r="S1181" s="4"/>
      <c r="W1181" s="4"/>
      <c r="X1181" s="4"/>
      <c r="Y1181" s="4"/>
    </row>
    <row r="1182" ht="15.75" customHeight="1">
      <c r="A1182" s="4"/>
      <c r="D1182" s="4"/>
      <c r="E1182" s="4"/>
      <c r="F1182" s="4"/>
      <c r="H1182" s="4"/>
      <c r="I1182" s="4"/>
      <c r="N1182" s="4"/>
      <c r="S1182" s="4"/>
      <c r="W1182" s="4"/>
      <c r="X1182" s="4"/>
      <c r="Y1182" s="4"/>
    </row>
    <row r="1183" ht="15.75" customHeight="1">
      <c r="A1183" s="4"/>
      <c r="D1183" s="4"/>
      <c r="E1183" s="4"/>
      <c r="F1183" s="4"/>
      <c r="H1183" s="4"/>
      <c r="I1183" s="4"/>
      <c r="N1183" s="4"/>
      <c r="S1183" s="4"/>
      <c r="W1183" s="4"/>
      <c r="X1183" s="4"/>
      <c r="Y1183" s="4"/>
    </row>
    <row r="1184" ht="15.75" customHeight="1">
      <c r="A1184" s="4"/>
      <c r="D1184" s="4"/>
      <c r="E1184" s="4"/>
      <c r="F1184" s="4"/>
      <c r="H1184" s="4"/>
      <c r="I1184" s="4"/>
      <c r="N1184" s="4"/>
      <c r="S1184" s="4"/>
      <c r="W1184" s="4"/>
      <c r="X1184" s="4"/>
      <c r="Y1184" s="4"/>
    </row>
    <row r="1185" ht="15.75" customHeight="1">
      <c r="A1185" s="4"/>
      <c r="D1185" s="4"/>
      <c r="E1185" s="4"/>
      <c r="F1185" s="4"/>
      <c r="H1185" s="4"/>
      <c r="I1185" s="4"/>
      <c r="N1185" s="4"/>
      <c r="S1185" s="4"/>
      <c r="W1185" s="4"/>
      <c r="X1185" s="4"/>
      <c r="Y1185" s="4"/>
    </row>
    <row r="1186" ht="15.75" customHeight="1">
      <c r="A1186" s="4"/>
      <c r="D1186" s="4"/>
      <c r="E1186" s="4"/>
      <c r="F1186" s="4"/>
      <c r="H1186" s="4"/>
      <c r="I1186" s="4"/>
      <c r="N1186" s="4"/>
      <c r="S1186" s="4"/>
      <c r="W1186" s="4"/>
      <c r="X1186" s="4"/>
      <c r="Y1186" s="4"/>
    </row>
    <row r="1187" ht="15.75" customHeight="1">
      <c r="A1187" s="4"/>
      <c r="D1187" s="4"/>
      <c r="E1187" s="4"/>
      <c r="F1187" s="4"/>
      <c r="H1187" s="4"/>
      <c r="I1187" s="4"/>
      <c r="N1187" s="4"/>
      <c r="S1187" s="4"/>
      <c r="W1187" s="4"/>
      <c r="X1187" s="4"/>
      <c r="Y1187" s="4"/>
    </row>
    <row r="1188" ht="15.75" customHeight="1">
      <c r="A1188" s="4"/>
      <c r="D1188" s="4"/>
      <c r="E1188" s="4"/>
      <c r="F1188" s="4"/>
      <c r="H1188" s="4"/>
      <c r="I1188" s="4"/>
      <c r="N1188" s="4"/>
      <c r="S1188" s="4"/>
      <c r="W1188" s="4"/>
      <c r="X1188" s="4"/>
      <c r="Y1188" s="4"/>
    </row>
    <row r="1189" ht="15.75" customHeight="1">
      <c r="A1189" s="4"/>
      <c r="D1189" s="4"/>
      <c r="E1189" s="4"/>
      <c r="F1189" s="4"/>
      <c r="H1189" s="4"/>
      <c r="I1189" s="4"/>
      <c r="N1189" s="4"/>
      <c r="S1189" s="4"/>
      <c r="W1189" s="4"/>
      <c r="X1189" s="4"/>
      <c r="Y1189" s="4"/>
    </row>
    <row r="1190" ht="15.75" customHeight="1">
      <c r="A1190" s="4"/>
      <c r="D1190" s="4"/>
      <c r="E1190" s="4"/>
      <c r="F1190" s="4"/>
      <c r="H1190" s="4"/>
      <c r="I1190" s="4"/>
      <c r="N1190" s="4"/>
      <c r="S1190" s="4"/>
      <c r="W1190" s="4"/>
      <c r="X1190" s="4"/>
      <c r="Y1190" s="4"/>
    </row>
    <row r="1191" ht="15.75" customHeight="1">
      <c r="A1191" s="4"/>
      <c r="D1191" s="4"/>
      <c r="E1191" s="4"/>
      <c r="F1191" s="4"/>
      <c r="H1191" s="4"/>
      <c r="I1191" s="4"/>
      <c r="N1191" s="4"/>
      <c r="S1191" s="4"/>
      <c r="W1191" s="4"/>
      <c r="X1191" s="4"/>
      <c r="Y1191" s="4"/>
    </row>
    <row r="1192" ht="15.75" customHeight="1">
      <c r="A1192" s="4"/>
      <c r="D1192" s="4"/>
      <c r="E1192" s="4"/>
      <c r="F1192" s="4"/>
      <c r="H1192" s="4"/>
      <c r="I1192" s="4"/>
      <c r="N1192" s="4"/>
      <c r="S1192" s="4"/>
      <c r="W1192" s="4"/>
      <c r="X1192" s="4"/>
      <c r="Y1192" s="4"/>
    </row>
    <row r="1193" ht="15.75" customHeight="1">
      <c r="A1193" s="4"/>
      <c r="D1193" s="4"/>
      <c r="E1193" s="4"/>
      <c r="F1193" s="4"/>
      <c r="H1193" s="4"/>
      <c r="I1193" s="4"/>
      <c r="N1193" s="4"/>
      <c r="S1193" s="4"/>
      <c r="W1193" s="4"/>
      <c r="X1193" s="4"/>
      <c r="Y1193" s="4"/>
    </row>
    <row r="1194" ht="15.75" customHeight="1">
      <c r="A1194" s="4"/>
      <c r="D1194" s="4"/>
      <c r="E1194" s="4"/>
      <c r="F1194" s="4"/>
      <c r="H1194" s="4"/>
      <c r="I1194" s="4"/>
      <c r="N1194" s="4"/>
      <c r="S1194" s="4"/>
      <c r="W1194" s="4"/>
      <c r="X1194" s="4"/>
      <c r="Y1194" s="4"/>
    </row>
    <row r="1195" ht="15.75" customHeight="1">
      <c r="A1195" s="4"/>
      <c r="D1195" s="4"/>
      <c r="E1195" s="4"/>
      <c r="F1195" s="4"/>
      <c r="H1195" s="4"/>
      <c r="I1195" s="4"/>
      <c r="N1195" s="4"/>
      <c r="S1195" s="4"/>
      <c r="W1195" s="4"/>
      <c r="X1195" s="4"/>
      <c r="Y1195" s="4"/>
    </row>
    <row r="1196" ht="15.75" customHeight="1">
      <c r="A1196" s="4"/>
      <c r="D1196" s="4"/>
      <c r="E1196" s="4"/>
      <c r="F1196" s="4"/>
      <c r="H1196" s="4"/>
      <c r="I1196" s="4"/>
      <c r="N1196" s="4"/>
      <c r="S1196" s="4"/>
      <c r="W1196" s="4"/>
      <c r="X1196" s="4"/>
      <c r="Y1196" s="4"/>
    </row>
    <row r="1197" ht="15.75" customHeight="1">
      <c r="A1197" s="4"/>
      <c r="D1197" s="4"/>
      <c r="E1197" s="4"/>
      <c r="F1197" s="4"/>
      <c r="H1197" s="4"/>
      <c r="I1197" s="4"/>
      <c r="N1197" s="4"/>
      <c r="S1197" s="4"/>
      <c r="W1197" s="4"/>
      <c r="X1197" s="4"/>
      <c r="Y1197" s="4"/>
    </row>
    <row r="1198" ht="15.75" customHeight="1">
      <c r="A1198" s="4"/>
      <c r="D1198" s="4"/>
      <c r="E1198" s="4"/>
      <c r="F1198" s="4"/>
      <c r="H1198" s="4"/>
      <c r="I1198" s="4"/>
      <c r="N1198" s="4"/>
      <c r="S1198" s="4"/>
      <c r="W1198" s="4"/>
      <c r="X1198" s="4"/>
      <c r="Y1198" s="4"/>
    </row>
    <row r="1199" ht="15.75" customHeight="1">
      <c r="A1199" s="4"/>
      <c r="D1199" s="4"/>
      <c r="E1199" s="4"/>
      <c r="F1199" s="4"/>
      <c r="H1199" s="4"/>
      <c r="I1199" s="4"/>
      <c r="N1199" s="4"/>
      <c r="S1199" s="4"/>
      <c r="W1199" s="4"/>
      <c r="X1199" s="4"/>
      <c r="Y1199" s="4"/>
    </row>
    <row r="1200" ht="15.75" customHeight="1">
      <c r="A1200" s="4"/>
      <c r="D1200" s="4"/>
      <c r="E1200" s="4"/>
      <c r="F1200" s="4"/>
      <c r="H1200" s="4"/>
      <c r="I1200" s="4"/>
      <c r="N1200" s="4"/>
      <c r="S1200" s="4"/>
      <c r="W1200" s="4"/>
      <c r="X1200" s="4"/>
      <c r="Y1200" s="4"/>
    </row>
    <row r="1201" ht="15.75" customHeight="1">
      <c r="A1201" s="4"/>
      <c r="D1201" s="4"/>
      <c r="E1201" s="4"/>
      <c r="F1201" s="4"/>
      <c r="H1201" s="4"/>
      <c r="I1201" s="4"/>
      <c r="N1201" s="4"/>
      <c r="S1201" s="4"/>
      <c r="W1201" s="4"/>
      <c r="X1201" s="4"/>
      <c r="Y1201" s="4"/>
    </row>
    <row r="1202" ht="15.75" customHeight="1">
      <c r="A1202" s="4"/>
      <c r="D1202" s="4"/>
      <c r="E1202" s="4"/>
      <c r="F1202" s="4"/>
      <c r="H1202" s="4"/>
      <c r="I1202" s="4"/>
      <c r="N1202" s="4"/>
      <c r="S1202" s="4"/>
      <c r="W1202" s="4"/>
      <c r="X1202" s="4"/>
      <c r="Y1202" s="4"/>
    </row>
    <row r="1203" ht="15.75" customHeight="1">
      <c r="A1203" s="4"/>
      <c r="D1203" s="4"/>
      <c r="E1203" s="4"/>
      <c r="F1203" s="4"/>
      <c r="H1203" s="4"/>
      <c r="I1203" s="4"/>
      <c r="N1203" s="4"/>
      <c r="S1203" s="4"/>
      <c r="W1203" s="4"/>
      <c r="X1203" s="4"/>
      <c r="Y1203" s="4"/>
    </row>
    <row r="1204" ht="15.75" customHeight="1">
      <c r="A1204" s="4"/>
      <c r="D1204" s="4"/>
      <c r="E1204" s="4"/>
      <c r="F1204" s="4"/>
      <c r="H1204" s="4"/>
      <c r="I1204" s="4"/>
      <c r="N1204" s="4"/>
      <c r="S1204" s="4"/>
      <c r="W1204" s="4"/>
      <c r="X1204" s="4"/>
      <c r="Y1204" s="4"/>
    </row>
    <row r="1205" ht="15.75" customHeight="1">
      <c r="A1205" s="4"/>
      <c r="D1205" s="4"/>
      <c r="E1205" s="4"/>
      <c r="F1205" s="4"/>
      <c r="H1205" s="4"/>
      <c r="I1205" s="4"/>
      <c r="N1205" s="4"/>
      <c r="S1205" s="4"/>
      <c r="W1205" s="4"/>
      <c r="X1205" s="4"/>
      <c r="Y1205" s="4"/>
    </row>
    <row r="1206" ht="15.75" customHeight="1">
      <c r="A1206" s="4"/>
      <c r="D1206" s="4"/>
      <c r="E1206" s="4"/>
      <c r="F1206" s="4"/>
      <c r="H1206" s="4"/>
      <c r="I1206" s="4"/>
      <c r="N1206" s="4"/>
      <c r="S1206" s="4"/>
      <c r="W1206" s="4"/>
      <c r="X1206" s="4"/>
      <c r="Y1206" s="4"/>
    </row>
    <row r="1207" ht="15.75" customHeight="1">
      <c r="A1207" s="4"/>
      <c r="D1207" s="4"/>
      <c r="E1207" s="4"/>
      <c r="F1207" s="4"/>
      <c r="H1207" s="4"/>
      <c r="I1207" s="4"/>
      <c r="N1207" s="4"/>
      <c r="S1207" s="4"/>
      <c r="W1207" s="4"/>
      <c r="X1207" s="4"/>
      <c r="Y1207" s="4"/>
    </row>
    <row r="1208" ht="15.75" customHeight="1">
      <c r="A1208" s="4"/>
      <c r="D1208" s="4"/>
      <c r="E1208" s="4"/>
      <c r="F1208" s="4"/>
      <c r="H1208" s="4"/>
      <c r="I1208" s="4"/>
      <c r="N1208" s="4"/>
      <c r="S1208" s="4"/>
      <c r="W1208" s="4"/>
      <c r="X1208" s="4"/>
      <c r="Y1208" s="4"/>
    </row>
    <row r="1209" ht="15.75" customHeight="1">
      <c r="A1209" s="4"/>
      <c r="D1209" s="4"/>
      <c r="E1209" s="4"/>
      <c r="F1209" s="4"/>
      <c r="H1209" s="4"/>
      <c r="I1209" s="4"/>
      <c r="N1209" s="4"/>
      <c r="S1209" s="4"/>
      <c r="W1209" s="4"/>
      <c r="X1209" s="4"/>
      <c r="Y1209" s="4"/>
    </row>
    <row r="1210" ht="15.75" customHeight="1">
      <c r="A1210" s="4"/>
      <c r="D1210" s="4"/>
      <c r="E1210" s="4"/>
      <c r="F1210" s="4"/>
      <c r="H1210" s="4"/>
      <c r="I1210" s="4"/>
      <c r="N1210" s="4"/>
      <c r="S1210" s="4"/>
      <c r="W1210" s="4"/>
      <c r="X1210" s="4"/>
      <c r="Y1210" s="4"/>
    </row>
    <row r="1211" ht="15.75" customHeight="1">
      <c r="A1211" s="4"/>
      <c r="D1211" s="4"/>
      <c r="E1211" s="4"/>
      <c r="F1211" s="4"/>
      <c r="H1211" s="4"/>
      <c r="I1211" s="4"/>
      <c r="N1211" s="4"/>
      <c r="S1211" s="4"/>
      <c r="W1211" s="4"/>
      <c r="X1211" s="4"/>
      <c r="Y1211" s="4"/>
    </row>
    <row r="1212" ht="15.75" customHeight="1">
      <c r="A1212" s="4"/>
      <c r="D1212" s="4"/>
      <c r="E1212" s="4"/>
      <c r="F1212" s="4"/>
      <c r="H1212" s="4"/>
      <c r="I1212" s="4"/>
      <c r="N1212" s="4"/>
      <c r="S1212" s="4"/>
      <c r="W1212" s="4"/>
      <c r="X1212" s="4"/>
      <c r="Y1212" s="4"/>
    </row>
    <row r="1213" ht="15.75" customHeight="1">
      <c r="A1213" s="4"/>
      <c r="D1213" s="4"/>
      <c r="E1213" s="4"/>
      <c r="F1213" s="4"/>
      <c r="H1213" s="4"/>
      <c r="I1213" s="4"/>
      <c r="N1213" s="4"/>
      <c r="S1213" s="4"/>
      <c r="W1213" s="4"/>
      <c r="X1213" s="4"/>
      <c r="Y1213" s="4"/>
    </row>
    <row r="1214" ht="15.75" customHeight="1">
      <c r="A1214" s="4"/>
      <c r="D1214" s="4"/>
      <c r="E1214" s="4"/>
      <c r="F1214" s="4"/>
      <c r="H1214" s="4"/>
      <c r="I1214" s="4"/>
      <c r="N1214" s="4"/>
      <c r="S1214" s="4"/>
      <c r="W1214" s="4"/>
      <c r="X1214" s="4"/>
      <c r="Y1214" s="4"/>
    </row>
    <row r="1215" ht="15.75" customHeight="1">
      <c r="A1215" s="4"/>
      <c r="D1215" s="4"/>
      <c r="E1215" s="4"/>
      <c r="F1215" s="4"/>
      <c r="H1215" s="4"/>
      <c r="I1215" s="4"/>
      <c r="N1215" s="4"/>
      <c r="S1215" s="4"/>
      <c r="W1215" s="4"/>
      <c r="X1215" s="4"/>
      <c r="Y1215" s="4"/>
    </row>
    <row r="1216" ht="15.75" customHeight="1">
      <c r="A1216" s="4"/>
      <c r="D1216" s="4"/>
      <c r="E1216" s="4"/>
      <c r="F1216" s="4"/>
      <c r="H1216" s="4"/>
      <c r="I1216" s="4"/>
      <c r="N1216" s="4"/>
      <c r="S1216" s="4"/>
      <c r="W1216" s="4"/>
      <c r="X1216" s="4"/>
      <c r="Y1216" s="4"/>
    </row>
    <row r="1217" ht="15.75" customHeight="1">
      <c r="A1217" s="4"/>
      <c r="D1217" s="4"/>
      <c r="E1217" s="4"/>
      <c r="F1217" s="4"/>
      <c r="H1217" s="4"/>
      <c r="I1217" s="4"/>
      <c r="N1217" s="4"/>
      <c r="S1217" s="4"/>
      <c r="W1217" s="4"/>
      <c r="X1217" s="4"/>
      <c r="Y1217" s="4"/>
    </row>
    <row r="1218" ht="15.75" customHeight="1">
      <c r="A1218" s="4"/>
      <c r="D1218" s="4"/>
      <c r="E1218" s="4"/>
      <c r="F1218" s="4"/>
      <c r="H1218" s="4"/>
      <c r="I1218" s="4"/>
      <c r="N1218" s="4"/>
      <c r="S1218" s="4"/>
      <c r="W1218" s="4"/>
      <c r="X1218" s="4"/>
      <c r="Y1218" s="4"/>
    </row>
    <row r="1219" ht="15.75" customHeight="1">
      <c r="A1219" s="4"/>
      <c r="D1219" s="4"/>
      <c r="E1219" s="4"/>
      <c r="F1219" s="4"/>
      <c r="H1219" s="4"/>
      <c r="I1219" s="4"/>
      <c r="N1219" s="4"/>
      <c r="S1219" s="4"/>
      <c r="W1219" s="4"/>
      <c r="X1219" s="4"/>
      <c r="Y1219" s="4"/>
    </row>
    <row r="1220" ht="15.75" customHeight="1">
      <c r="A1220" s="4"/>
      <c r="D1220" s="4"/>
      <c r="E1220" s="4"/>
      <c r="F1220" s="4"/>
      <c r="H1220" s="4"/>
      <c r="I1220" s="4"/>
      <c r="N1220" s="4"/>
      <c r="S1220" s="4"/>
      <c r="W1220" s="4"/>
      <c r="X1220" s="4"/>
      <c r="Y1220" s="4"/>
    </row>
    <row r="1221" ht="15.75" customHeight="1">
      <c r="A1221" s="4"/>
      <c r="D1221" s="4"/>
      <c r="E1221" s="4"/>
      <c r="F1221" s="4"/>
      <c r="H1221" s="4"/>
      <c r="I1221" s="4"/>
      <c r="N1221" s="4"/>
      <c r="S1221" s="4"/>
      <c r="W1221" s="4"/>
      <c r="X1221" s="4"/>
      <c r="Y1221" s="4"/>
    </row>
    <row r="1222" ht="15.75" customHeight="1">
      <c r="A1222" s="4"/>
      <c r="D1222" s="4"/>
      <c r="E1222" s="4"/>
      <c r="F1222" s="4"/>
      <c r="H1222" s="4"/>
      <c r="I1222" s="4"/>
      <c r="N1222" s="4"/>
      <c r="S1222" s="4"/>
      <c r="W1222" s="4"/>
      <c r="X1222" s="4"/>
      <c r="Y1222" s="4"/>
    </row>
    <row r="1223" ht="15.75" customHeight="1">
      <c r="A1223" s="4"/>
      <c r="D1223" s="4"/>
      <c r="E1223" s="4"/>
      <c r="F1223" s="4"/>
      <c r="H1223" s="4"/>
      <c r="I1223" s="4"/>
      <c r="N1223" s="4"/>
      <c r="S1223" s="4"/>
      <c r="W1223" s="4"/>
      <c r="X1223" s="4"/>
      <c r="Y1223" s="4"/>
    </row>
    <row r="1224" ht="15.75" customHeight="1">
      <c r="A1224" s="4"/>
      <c r="D1224" s="4"/>
      <c r="E1224" s="4"/>
      <c r="F1224" s="4"/>
      <c r="H1224" s="4"/>
      <c r="I1224" s="4"/>
      <c r="N1224" s="4"/>
      <c r="S1224" s="4"/>
      <c r="W1224" s="4"/>
      <c r="X1224" s="4"/>
      <c r="Y1224" s="4"/>
    </row>
    <row r="1225" ht="15.75" customHeight="1">
      <c r="A1225" s="4"/>
      <c r="D1225" s="4"/>
      <c r="E1225" s="4"/>
      <c r="F1225" s="4"/>
      <c r="H1225" s="4"/>
      <c r="I1225" s="4"/>
      <c r="N1225" s="4"/>
      <c r="S1225" s="4"/>
      <c r="W1225" s="4"/>
      <c r="X1225" s="4"/>
      <c r="Y1225" s="4"/>
    </row>
    <row r="1226" ht="15.75" customHeight="1">
      <c r="A1226" s="4"/>
      <c r="D1226" s="4"/>
      <c r="E1226" s="4"/>
      <c r="F1226" s="4"/>
      <c r="H1226" s="4"/>
      <c r="I1226" s="4"/>
      <c r="N1226" s="4"/>
      <c r="S1226" s="4"/>
      <c r="W1226" s="4"/>
      <c r="X1226" s="4"/>
      <c r="Y1226" s="4"/>
    </row>
    <row r="1227" ht="15.75" customHeight="1">
      <c r="A1227" s="4"/>
      <c r="D1227" s="4"/>
      <c r="E1227" s="4"/>
      <c r="F1227" s="4"/>
      <c r="H1227" s="4"/>
      <c r="I1227" s="4"/>
      <c r="N1227" s="4"/>
      <c r="S1227" s="4"/>
      <c r="W1227" s="4"/>
      <c r="X1227" s="4"/>
      <c r="Y1227" s="4"/>
    </row>
    <row r="1228" ht="15.75" customHeight="1">
      <c r="A1228" s="4"/>
      <c r="D1228" s="4"/>
      <c r="E1228" s="4"/>
      <c r="F1228" s="4"/>
      <c r="H1228" s="4"/>
      <c r="I1228" s="4"/>
      <c r="N1228" s="4"/>
      <c r="S1228" s="4"/>
      <c r="W1228" s="4"/>
      <c r="X1228" s="4"/>
      <c r="Y1228" s="4"/>
    </row>
    <row r="1229" ht="15.75" customHeight="1">
      <c r="A1229" s="4"/>
      <c r="D1229" s="4"/>
      <c r="E1229" s="4"/>
      <c r="F1229" s="4"/>
      <c r="H1229" s="4"/>
      <c r="I1229" s="4"/>
      <c r="N1229" s="4"/>
      <c r="S1229" s="4"/>
      <c r="W1229" s="4"/>
      <c r="X1229" s="4"/>
      <c r="Y1229" s="4"/>
    </row>
    <row r="1230" ht="15.75" customHeight="1">
      <c r="A1230" s="4"/>
      <c r="D1230" s="4"/>
      <c r="E1230" s="4"/>
      <c r="F1230" s="4"/>
      <c r="H1230" s="4"/>
      <c r="I1230" s="4"/>
      <c r="N1230" s="4"/>
      <c r="S1230" s="4"/>
      <c r="W1230" s="4"/>
      <c r="X1230" s="4"/>
      <c r="Y1230" s="4"/>
    </row>
    <row r="1231" ht="15.75" customHeight="1">
      <c r="A1231" s="4"/>
      <c r="D1231" s="4"/>
      <c r="E1231" s="4"/>
      <c r="F1231" s="4"/>
      <c r="H1231" s="4"/>
      <c r="I1231" s="4"/>
      <c r="N1231" s="4"/>
      <c r="S1231" s="4"/>
      <c r="W1231" s="4"/>
      <c r="X1231" s="4"/>
      <c r="Y1231" s="4"/>
    </row>
    <row r="1232" ht="15.75" customHeight="1">
      <c r="A1232" s="4"/>
      <c r="D1232" s="4"/>
      <c r="E1232" s="4"/>
      <c r="F1232" s="4"/>
      <c r="H1232" s="4"/>
      <c r="I1232" s="4"/>
      <c r="N1232" s="4"/>
      <c r="S1232" s="4"/>
      <c r="W1232" s="4"/>
      <c r="X1232" s="4"/>
      <c r="Y1232" s="4"/>
    </row>
    <row r="1233" ht="15.75" customHeight="1">
      <c r="A1233" s="4"/>
      <c r="D1233" s="4"/>
      <c r="E1233" s="4"/>
      <c r="F1233" s="4"/>
      <c r="H1233" s="4"/>
      <c r="I1233" s="4"/>
      <c r="N1233" s="4"/>
      <c r="S1233" s="4"/>
      <c r="W1233" s="4"/>
      <c r="X1233" s="4"/>
      <c r="Y1233" s="4"/>
    </row>
    <row r="1234" ht="15.75" customHeight="1">
      <c r="A1234" s="4"/>
      <c r="D1234" s="4"/>
      <c r="E1234" s="4"/>
      <c r="F1234" s="4"/>
      <c r="H1234" s="4"/>
      <c r="I1234" s="4"/>
      <c r="N1234" s="4"/>
      <c r="S1234" s="4"/>
      <c r="W1234" s="4"/>
      <c r="X1234" s="4"/>
      <c r="Y1234" s="4"/>
    </row>
    <row r="1235" ht="15.75" customHeight="1">
      <c r="A1235" s="4"/>
      <c r="D1235" s="4"/>
      <c r="E1235" s="4"/>
      <c r="F1235" s="4"/>
      <c r="H1235" s="4"/>
      <c r="I1235" s="4"/>
      <c r="N1235" s="4"/>
      <c r="S1235" s="4"/>
      <c r="W1235" s="4"/>
      <c r="X1235" s="4"/>
      <c r="Y1235" s="4"/>
    </row>
    <row r="1236" ht="15.75" customHeight="1">
      <c r="A1236" s="4"/>
      <c r="D1236" s="4"/>
      <c r="E1236" s="4"/>
      <c r="F1236" s="4"/>
      <c r="H1236" s="4"/>
      <c r="I1236" s="4"/>
      <c r="N1236" s="4"/>
      <c r="S1236" s="4"/>
      <c r="W1236" s="4"/>
      <c r="X1236" s="4"/>
      <c r="Y1236" s="4"/>
    </row>
    <row r="1237" ht="15.75" customHeight="1">
      <c r="A1237" s="4"/>
      <c r="D1237" s="4"/>
      <c r="E1237" s="4"/>
      <c r="F1237" s="4"/>
      <c r="H1237" s="4"/>
      <c r="I1237" s="4"/>
      <c r="N1237" s="4"/>
      <c r="S1237" s="4"/>
      <c r="W1237" s="4"/>
      <c r="X1237" s="4"/>
      <c r="Y1237" s="4"/>
    </row>
    <row r="1238" ht="15.75" customHeight="1">
      <c r="A1238" s="4"/>
      <c r="D1238" s="4"/>
      <c r="E1238" s="4"/>
      <c r="F1238" s="4"/>
      <c r="H1238" s="4"/>
      <c r="I1238" s="4"/>
      <c r="N1238" s="4"/>
      <c r="S1238" s="4"/>
      <c r="W1238" s="4"/>
      <c r="X1238" s="4"/>
      <c r="Y1238" s="4"/>
    </row>
    <row r="1239" ht="15.75" customHeight="1">
      <c r="A1239" s="4"/>
      <c r="D1239" s="4"/>
      <c r="E1239" s="4"/>
      <c r="F1239" s="4"/>
      <c r="H1239" s="4"/>
      <c r="I1239" s="4"/>
      <c r="N1239" s="4"/>
      <c r="S1239" s="4"/>
      <c r="W1239" s="4"/>
      <c r="X1239" s="4"/>
      <c r="Y1239" s="4"/>
    </row>
    <row r="1240" ht="15.75" customHeight="1">
      <c r="A1240" s="4"/>
      <c r="D1240" s="4"/>
      <c r="E1240" s="4"/>
      <c r="F1240" s="4"/>
      <c r="H1240" s="4"/>
      <c r="I1240" s="4"/>
      <c r="N1240" s="4"/>
      <c r="S1240" s="4"/>
      <c r="W1240" s="4"/>
      <c r="X1240" s="4"/>
      <c r="Y1240" s="4"/>
    </row>
    <row r="1241" ht="15.75" customHeight="1">
      <c r="A1241" s="4"/>
      <c r="D1241" s="4"/>
      <c r="E1241" s="4"/>
      <c r="F1241" s="4"/>
      <c r="H1241" s="4"/>
      <c r="I1241" s="4"/>
      <c r="N1241" s="4"/>
      <c r="S1241" s="4"/>
      <c r="W1241" s="4"/>
      <c r="X1241" s="4"/>
      <c r="Y1241" s="4"/>
    </row>
    <row r="1242" ht="15.75" customHeight="1">
      <c r="A1242" s="4"/>
      <c r="D1242" s="4"/>
      <c r="E1242" s="4"/>
      <c r="F1242" s="4"/>
      <c r="H1242" s="4"/>
      <c r="I1242" s="4"/>
      <c r="N1242" s="4"/>
      <c r="S1242" s="4"/>
      <c r="W1242" s="4"/>
      <c r="X1242" s="4"/>
      <c r="Y1242" s="4"/>
    </row>
    <row r="1243" ht="15.75" customHeight="1">
      <c r="A1243" s="4"/>
      <c r="D1243" s="4"/>
      <c r="E1243" s="4"/>
      <c r="F1243" s="4"/>
      <c r="H1243" s="4"/>
      <c r="I1243" s="4"/>
      <c r="N1243" s="4"/>
      <c r="S1243" s="4"/>
      <c r="W1243" s="4"/>
      <c r="X1243" s="4"/>
      <c r="Y1243" s="4"/>
    </row>
    <row r="1244" ht="15.75" customHeight="1">
      <c r="A1244" s="4"/>
      <c r="D1244" s="4"/>
      <c r="E1244" s="4"/>
      <c r="F1244" s="4"/>
      <c r="H1244" s="4"/>
      <c r="I1244" s="4"/>
      <c r="N1244" s="4"/>
      <c r="S1244" s="4"/>
      <c r="W1244" s="4"/>
      <c r="X1244" s="4"/>
      <c r="Y1244" s="4"/>
    </row>
    <row r="1245" ht="15.75" customHeight="1">
      <c r="A1245" s="4"/>
      <c r="D1245" s="4"/>
      <c r="E1245" s="4"/>
      <c r="F1245" s="4"/>
      <c r="H1245" s="4"/>
      <c r="I1245" s="4"/>
      <c r="N1245" s="4"/>
      <c r="S1245" s="4"/>
      <c r="W1245" s="4"/>
      <c r="X1245" s="4"/>
      <c r="Y1245" s="4"/>
    </row>
    <row r="1246" ht="15.75" customHeight="1">
      <c r="A1246" s="4"/>
      <c r="D1246" s="4"/>
      <c r="E1246" s="4"/>
      <c r="F1246" s="4"/>
      <c r="H1246" s="4"/>
      <c r="I1246" s="4"/>
      <c r="N1246" s="4"/>
      <c r="S1246" s="4"/>
      <c r="W1246" s="4"/>
      <c r="X1246" s="4"/>
      <c r="Y1246" s="4"/>
    </row>
    <row r="1247" ht="15.75" customHeight="1">
      <c r="A1247" s="4"/>
      <c r="D1247" s="4"/>
      <c r="E1247" s="4"/>
      <c r="F1247" s="4"/>
      <c r="H1247" s="4"/>
      <c r="I1247" s="4"/>
      <c r="N1247" s="4"/>
      <c r="S1247" s="4"/>
      <c r="W1247" s="4"/>
      <c r="X1247" s="4"/>
      <c r="Y1247" s="4"/>
    </row>
    <row r="1248" ht="15.75" customHeight="1">
      <c r="A1248" s="4"/>
      <c r="D1248" s="4"/>
      <c r="E1248" s="4"/>
      <c r="F1248" s="4"/>
      <c r="H1248" s="4"/>
      <c r="I1248" s="4"/>
      <c r="N1248" s="4"/>
      <c r="S1248" s="4"/>
      <c r="W1248" s="4"/>
      <c r="X1248" s="4"/>
      <c r="Y1248" s="4"/>
    </row>
    <row r="1249" ht="15.75" customHeight="1">
      <c r="A1249" s="4"/>
      <c r="D1249" s="4"/>
      <c r="E1249" s="4"/>
      <c r="F1249" s="4"/>
      <c r="H1249" s="4"/>
      <c r="I1249" s="4"/>
      <c r="N1249" s="4"/>
      <c r="S1249" s="4"/>
      <c r="W1249" s="4"/>
      <c r="X1249" s="4"/>
      <c r="Y1249" s="4"/>
    </row>
    <row r="1250" ht="15.75" customHeight="1">
      <c r="A1250" s="4"/>
      <c r="D1250" s="4"/>
      <c r="E1250" s="4"/>
      <c r="F1250" s="4"/>
      <c r="H1250" s="4"/>
      <c r="I1250" s="4"/>
      <c r="N1250" s="4"/>
      <c r="S1250" s="4"/>
      <c r="W1250" s="4"/>
      <c r="X1250" s="4"/>
      <c r="Y1250" s="4"/>
    </row>
    <row r="1251" ht="15.75" customHeight="1">
      <c r="A1251" s="4"/>
      <c r="D1251" s="4"/>
      <c r="E1251" s="4"/>
      <c r="F1251" s="4"/>
      <c r="H1251" s="4"/>
      <c r="I1251" s="4"/>
      <c r="N1251" s="4"/>
      <c r="S1251" s="4"/>
      <c r="W1251" s="4"/>
      <c r="X1251" s="4"/>
      <c r="Y1251" s="4"/>
    </row>
    <row r="1252" ht="15.75" customHeight="1">
      <c r="A1252" s="4"/>
      <c r="D1252" s="4"/>
      <c r="E1252" s="4"/>
      <c r="F1252" s="4"/>
      <c r="H1252" s="4"/>
      <c r="I1252" s="4"/>
      <c r="N1252" s="4"/>
      <c r="S1252" s="4"/>
      <c r="W1252" s="4"/>
      <c r="X1252" s="4"/>
      <c r="Y1252" s="4"/>
    </row>
    <row r="1253" ht="15.75" customHeight="1">
      <c r="A1253" s="4"/>
      <c r="D1253" s="4"/>
      <c r="E1253" s="4"/>
      <c r="F1253" s="4"/>
      <c r="H1253" s="4"/>
      <c r="I1253" s="4"/>
      <c r="N1253" s="4"/>
      <c r="S1253" s="4"/>
      <c r="W1253" s="4"/>
      <c r="X1253" s="4"/>
      <c r="Y1253" s="4"/>
    </row>
    <row r="1254" ht="15.75" customHeight="1">
      <c r="A1254" s="4"/>
      <c r="D1254" s="4"/>
      <c r="E1254" s="4"/>
      <c r="F1254" s="4"/>
      <c r="H1254" s="4"/>
      <c r="I1254" s="4"/>
      <c r="N1254" s="4"/>
      <c r="S1254" s="4"/>
      <c r="W1254" s="4"/>
      <c r="X1254" s="4"/>
      <c r="Y1254" s="4"/>
    </row>
    <row r="1255" ht="15.75" customHeight="1">
      <c r="A1255" s="4"/>
      <c r="D1255" s="4"/>
      <c r="E1255" s="4"/>
      <c r="F1255" s="4"/>
      <c r="H1255" s="4"/>
      <c r="I1255" s="4"/>
      <c r="N1255" s="4"/>
      <c r="S1255" s="4"/>
      <c r="W1255" s="4"/>
      <c r="X1255" s="4"/>
      <c r="Y1255" s="4"/>
    </row>
    <row r="1256" ht="15.75" customHeight="1">
      <c r="A1256" s="4"/>
      <c r="D1256" s="4"/>
      <c r="E1256" s="4"/>
      <c r="F1256" s="4"/>
      <c r="H1256" s="4"/>
      <c r="I1256" s="4"/>
      <c r="N1256" s="4"/>
      <c r="S1256" s="4"/>
      <c r="W1256" s="4"/>
      <c r="X1256" s="4"/>
      <c r="Y1256" s="4"/>
    </row>
    <row r="1257" ht="15.75" customHeight="1">
      <c r="A1257" s="4"/>
      <c r="D1257" s="4"/>
      <c r="E1257" s="4"/>
      <c r="F1257" s="4"/>
      <c r="H1257" s="4"/>
      <c r="I1257" s="4"/>
      <c r="N1257" s="4"/>
      <c r="S1257" s="4"/>
      <c r="W1257" s="4"/>
      <c r="X1257" s="4"/>
      <c r="Y1257" s="4"/>
    </row>
    <row r="1258" ht="15.75" customHeight="1">
      <c r="A1258" s="4"/>
      <c r="D1258" s="4"/>
      <c r="E1258" s="4"/>
      <c r="F1258" s="4"/>
      <c r="H1258" s="4"/>
      <c r="I1258" s="4"/>
      <c r="N1258" s="4"/>
      <c r="S1258" s="4"/>
      <c r="W1258" s="4"/>
      <c r="X1258" s="4"/>
      <c r="Y1258" s="4"/>
    </row>
    <row r="1259" ht="15.75" customHeight="1">
      <c r="A1259" s="4"/>
      <c r="D1259" s="4"/>
      <c r="E1259" s="4"/>
      <c r="F1259" s="4"/>
      <c r="H1259" s="4"/>
      <c r="I1259" s="4"/>
      <c r="N1259" s="4"/>
      <c r="S1259" s="4"/>
      <c r="W1259" s="4"/>
      <c r="X1259" s="4"/>
      <c r="Y1259" s="4"/>
    </row>
    <row r="1260" ht="15.75" customHeight="1">
      <c r="A1260" s="4"/>
      <c r="D1260" s="4"/>
      <c r="E1260" s="4"/>
      <c r="F1260" s="4"/>
      <c r="H1260" s="4"/>
      <c r="I1260" s="4"/>
      <c r="N1260" s="4"/>
      <c r="S1260" s="4"/>
      <c r="W1260" s="4"/>
      <c r="X1260" s="4"/>
      <c r="Y1260" s="4"/>
    </row>
    <row r="1261" ht="15.75" customHeight="1">
      <c r="A1261" s="4"/>
      <c r="D1261" s="4"/>
      <c r="E1261" s="4"/>
      <c r="F1261" s="4"/>
      <c r="H1261" s="4"/>
      <c r="I1261" s="4"/>
      <c r="N1261" s="4"/>
      <c r="S1261" s="4"/>
      <c r="W1261" s="4"/>
      <c r="X1261" s="4"/>
      <c r="Y1261" s="4"/>
    </row>
    <row r="1262" ht="15.75" customHeight="1">
      <c r="A1262" s="4"/>
      <c r="D1262" s="4"/>
      <c r="E1262" s="4"/>
      <c r="F1262" s="4"/>
      <c r="H1262" s="4"/>
      <c r="I1262" s="4"/>
      <c r="N1262" s="4"/>
      <c r="S1262" s="4"/>
      <c r="W1262" s="4"/>
      <c r="X1262" s="4"/>
      <c r="Y1262" s="4"/>
    </row>
    <row r="1263" ht="15.75" customHeight="1">
      <c r="A1263" s="4"/>
      <c r="D1263" s="4"/>
      <c r="E1263" s="4"/>
      <c r="F1263" s="4"/>
      <c r="H1263" s="4"/>
      <c r="I1263" s="4"/>
      <c r="N1263" s="4"/>
      <c r="S1263" s="4"/>
      <c r="W1263" s="4"/>
      <c r="X1263" s="4"/>
      <c r="Y1263" s="4"/>
    </row>
    <row r="1264" ht="15.75" customHeight="1">
      <c r="A1264" s="4"/>
      <c r="D1264" s="4"/>
      <c r="E1264" s="4"/>
      <c r="F1264" s="4"/>
      <c r="H1264" s="4"/>
      <c r="I1264" s="4"/>
      <c r="N1264" s="4"/>
      <c r="S1264" s="4"/>
      <c r="W1264" s="4"/>
      <c r="X1264" s="4"/>
      <c r="Y1264" s="4"/>
    </row>
    <row r="1265" ht="15.75" customHeight="1">
      <c r="A1265" s="4"/>
      <c r="D1265" s="4"/>
      <c r="E1265" s="4"/>
      <c r="F1265" s="4"/>
      <c r="H1265" s="4"/>
      <c r="I1265" s="4"/>
      <c r="N1265" s="4"/>
      <c r="S1265" s="4"/>
      <c r="W1265" s="4"/>
      <c r="X1265" s="4"/>
      <c r="Y1265" s="4"/>
    </row>
    <row r="1266" ht="15.75" customHeight="1">
      <c r="A1266" s="4"/>
      <c r="D1266" s="4"/>
      <c r="E1266" s="4"/>
      <c r="F1266" s="4"/>
      <c r="H1266" s="4"/>
      <c r="I1266" s="4"/>
      <c r="N1266" s="4"/>
      <c r="S1266" s="4"/>
      <c r="W1266" s="4"/>
      <c r="X1266" s="4"/>
      <c r="Y1266" s="4"/>
    </row>
    <row r="1267" ht="15.75" customHeight="1">
      <c r="A1267" s="4"/>
      <c r="D1267" s="4"/>
      <c r="E1267" s="4"/>
      <c r="F1267" s="4"/>
      <c r="H1267" s="4"/>
      <c r="I1267" s="4"/>
      <c r="N1267" s="4"/>
      <c r="S1267" s="4"/>
      <c r="W1267" s="4"/>
      <c r="X1267" s="4"/>
      <c r="Y1267" s="4"/>
    </row>
    <row r="1268" ht="15.75" customHeight="1">
      <c r="A1268" s="4"/>
      <c r="D1268" s="4"/>
      <c r="E1268" s="4"/>
      <c r="F1268" s="4"/>
      <c r="H1268" s="4"/>
      <c r="I1268" s="4"/>
      <c r="N1268" s="4"/>
      <c r="S1268" s="4"/>
      <c r="W1268" s="4"/>
      <c r="X1268" s="4"/>
      <c r="Y1268" s="4"/>
    </row>
    <row r="1269" ht="15.75" customHeight="1">
      <c r="A1269" s="4"/>
      <c r="D1269" s="4"/>
      <c r="E1269" s="4"/>
      <c r="F1269" s="4"/>
      <c r="H1269" s="4"/>
      <c r="I1269" s="4"/>
      <c r="N1269" s="4"/>
      <c r="S1269" s="4"/>
      <c r="W1269" s="4"/>
      <c r="X1269" s="4"/>
      <c r="Y1269" s="4"/>
    </row>
    <row r="1270" ht="15.75" customHeight="1">
      <c r="A1270" s="4"/>
      <c r="D1270" s="4"/>
      <c r="E1270" s="4"/>
      <c r="F1270" s="4"/>
      <c r="H1270" s="4"/>
      <c r="I1270" s="4"/>
      <c r="N1270" s="4"/>
      <c r="S1270" s="4"/>
      <c r="W1270" s="4"/>
      <c r="X1270" s="4"/>
      <c r="Y1270" s="4"/>
    </row>
    <row r="1271" ht="15.75" customHeight="1">
      <c r="A1271" s="4"/>
      <c r="D1271" s="4"/>
      <c r="E1271" s="4"/>
      <c r="F1271" s="4"/>
      <c r="H1271" s="4"/>
      <c r="I1271" s="4"/>
      <c r="N1271" s="4"/>
      <c r="S1271" s="4"/>
      <c r="W1271" s="4"/>
      <c r="X1271" s="4"/>
      <c r="Y1271" s="4"/>
    </row>
    <row r="1272" ht="15.75" customHeight="1">
      <c r="A1272" s="4"/>
      <c r="D1272" s="4"/>
      <c r="E1272" s="4"/>
      <c r="F1272" s="4"/>
      <c r="H1272" s="4"/>
      <c r="I1272" s="4"/>
      <c r="N1272" s="4"/>
      <c r="S1272" s="4"/>
      <c r="W1272" s="4"/>
      <c r="X1272" s="4"/>
      <c r="Y1272" s="4"/>
    </row>
    <row r="1273" ht="15.75" customHeight="1">
      <c r="A1273" s="4"/>
      <c r="D1273" s="4"/>
      <c r="E1273" s="4"/>
      <c r="F1273" s="4"/>
      <c r="H1273" s="4"/>
      <c r="I1273" s="4"/>
      <c r="N1273" s="4"/>
      <c r="S1273" s="4"/>
      <c r="W1273" s="4"/>
      <c r="X1273" s="4"/>
      <c r="Y1273" s="4"/>
    </row>
    <row r="1274" ht="15.75" customHeight="1">
      <c r="A1274" s="4"/>
      <c r="D1274" s="4"/>
      <c r="E1274" s="4"/>
      <c r="F1274" s="4"/>
      <c r="H1274" s="4"/>
      <c r="I1274" s="4"/>
      <c r="N1274" s="4"/>
      <c r="S1274" s="4"/>
      <c r="W1274" s="4"/>
      <c r="X1274" s="4"/>
      <c r="Y1274" s="4"/>
    </row>
    <row r="1275" ht="15.75" customHeight="1">
      <c r="A1275" s="4"/>
      <c r="D1275" s="4"/>
      <c r="E1275" s="4"/>
      <c r="F1275" s="4"/>
      <c r="H1275" s="4"/>
      <c r="I1275" s="4"/>
      <c r="N1275" s="4"/>
      <c r="S1275" s="4"/>
      <c r="W1275" s="4"/>
      <c r="X1275" s="4"/>
      <c r="Y1275" s="4"/>
    </row>
    <row r="1276" ht="15.75" customHeight="1">
      <c r="A1276" s="4"/>
      <c r="D1276" s="4"/>
      <c r="E1276" s="4"/>
      <c r="F1276" s="4"/>
      <c r="H1276" s="4"/>
      <c r="I1276" s="4"/>
      <c r="N1276" s="4"/>
      <c r="S1276" s="4"/>
      <c r="W1276" s="4"/>
      <c r="X1276" s="4"/>
      <c r="Y1276" s="4"/>
    </row>
    <row r="1277" ht="15.75" customHeight="1">
      <c r="A1277" s="4"/>
      <c r="D1277" s="4"/>
      <c r="E1277" s="4"/>
      <c r="F1277" s="4"/>
      <c r="H1277" s="4"/>
      <c r="I1277" s="4"/>
      <c r="N1277" s="4"/>
      <c r="S1277" s="4"/>
      <c r="W1277" s="4"/>
      <c r="X1277" s="4"/>
      <c r="Y1277" s="4"/>
    </row>
    <row r="1278" ht="15.75" customHeight="1">
      <c r="A1278" s="4"/>
      <c r="D1278" s="4"/>
      <c r="E1278" s="4"/>
      <c r="F1278" s="4"/>
      <c r="H1278" s="4"/>
      <c r="I1278" s="4"/>
      <c r="N1278" s="4"/>
      <c r="S1278" s="4"/>
      <c r="W1278" s="4"/>
      <c r="X1278" s="4"/>
      <c r="Y1278" s="4"/>
    </row>
    <row r="1279" ht="15.75" customHeight="1">
      <c r="A1279" s="4"/>
      <c r="D1279" s="4"/>
      <c r="E1279" s="4"/>
      <c r="F1279" s="4"/>
      <c r="H1279" s="4"/>
      <c r="I1279" s="4"/>
      <c r="N1279" s="4"/>
      <c r="S1279" s="4"/>
      <c r="W1279" s="4"/>
      <c r="X1279" s="4"/>
      <c r="Y1279" s="4"/>
    </row>
    <row r="1280" ht="15.75" customHeight="1">
      <c r="A1280" s="4"/>
      <c r="D1280" s="4"/>
      <c r="E1280" s="4"/>
      <c r="F1280" s="4"/>
      <c r="H1280" s="4"/>
      <c r="I1280" s="4"/>
      <c r="N1280" s="4"/>
      <c r="S1280" s="4"/>
      <c r="W1280" s="4"/>
      <c r="X1280" s="4"/>
      <c r="Y1280" s="4"/>
    </row>
    <row r="1281" ht="15.75" customHeight="1">
      <c r="A1281" s="4"/>
      <c r="D1281" s="4"/>
      <c r="E1281" s="4"/>
      <c r="F1281" s="4"/>
      <c r="H1281" s="4"/>
      <c r="I1281" s="4"/>
      <c r="N1281" s="4"/>
      <c r="S1281" s="4"/>
      <c r="W1281" s="4"/>
      <c r="X1281" s="4"/>
      <c r="Y1281" s="4"/>
    </row>
  </sheetData>
  <autoFilter ref="$A$1:$U$437"/>
  <customSheetViews>
    <customSheetView guid="{910BA7C3-6384-4070-BCDC-748ED1E47F36}" filter="1" showAutoFilter="1">
      <autoFilter ref="$A$1:$AC$66"/>
      <extLst>
        <ext uri="GoogleSheetsCustomDataVersion1">
          <go:sheetsCustomData xmlns:go="http://customooxmlschemas.google.com/" filterViewId="1002179495"/>
        </ext>
      </extLst>
    </customSheetView>
    <customSheetView guid="{4996C6C9-9F00-4DBC-9745-32BEC1DC8748}" filter="1" showAutoFilter="1">
      <autoFilter ref="$A$1:$P$66"/>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926</v>
      </c>
      <c r="B1" s="1" t="s">
        <v>1</v>
      </c>
      <c r="C1" s="1" t="s">
        <v>2</v>
      </c>
      <c r="D1" s="1"/>
      <c r="E1" s="88" t="s">
        <v>927</v>
      </c>
      <c r="F1" s="26" t="s">
        <v>928</v>
      </c>
      <c r="G1" s="1" t="s">
        <v>929</v>
      </c>
      <c r="H1" s="1"/>
    </row>
    <row r="2" ht="15.75" customHeight="1">
      <c r="A2" s="4" t="s">
        <v>930</v>
      </c>
      <c r="B2" s="19" t="s">
        <v>931</v>
      </c>
      <c r="C2" s="19" t="s">
        <v>25</v>
      </c>
      <c r="E2" s="88"/>
      <c r="F2" s="19" t="str">
        <f>IFERROR(__xludf.DUMMYFUNCTION("ArrayFormula(if(len(C2:C327),regexreplace(regexreplace(regexreplace(mid(regexreplace(regexreplace(regexreplace(LOWER(C2:C327),""( \()|( \))|\(|\)|( )|/|-|(\*\*)|(\*)|(:)|(\.)|=|\[|\]|\n|\r|“|(,_)|(__)|&amp;"",""_""),""!|\$|{|}|\'|[""""]|#+|(^_)|^[0-9]+|(_$)|("&amp;"__$)|(^__)|(\?)"",""""),""( \()|( \))|\(|\)|( )|/|-|(\*\*)|(\*)|(:)|(\.)|=|\[|\]|\n|\r|“|(,_)|(__)"",""_""),1,31),""!|\$|{|}|\'|[""""]|#+|(^_)|^[0-9]+|(_$)|(__$)|(^__)|(\?)"",""""),""!|\$|{|}|\'|[""""]|#+|^[0-9]+|(^_)|(_$)|(__$)|(^__)|(\?)"",""""),""!|\$|"&amp;"{|}|\'|[""""]|#+|^[0-9]+|(^_)|(_$)|(__$)|(^__)|(\?)"",""""),iferror(1/0)))"),"yes")</f>
        <v>yes</v>
      </c>
      <c r="G2" s="19">
        <v>1.0</v>
      </c>
      <c r="H2" s="19"/>
    </row>
    <row r="3" ht="15.75" customHeight="1">
      <c r="A3" s="4" t="s">
        <v>930</v>
      </c>
      <c r="B3" s="19" t="s">
        <v>932</v>
      </c>
      <c r="C3" s="19" t="s">
        <v>37</v>
      </c>
      <c r="E3" s="88"/>
      <c r="F3" s="19" t="str">
        <f>IFERROR(__xludf.DUMMYFUNCTION("""COMPUTED_VALUE"""),"no")</f>
        <v>no</v>
      </c>
      <c r="G3" s="19">
        <v>0.0</v>
      </c>
      <c r="H3" s="19"/>
    </row>
    <row r="4" ht="15.75" customHeight="1">
      <c r="A4" s="4" t="s">
        <v>930</v>
      </c>
      <c r="B4" s="19" t="s">
        <v>933</v>
      </c>
      <c r="C4" s="19" t="s">
        <v>934</v>
      </c>
      <c r="E4" s="88"/>
      <c r="F4" s="19" t="str">
        <f>IFERROR(__xludf.DUMMYFUNCTION("""COMPUTED_VALUE"""),"insufficient_data")</f>
        <v>insufficient_data</v>
      </c>
      <c r="G4" s="19">
        <v>0.0</v>
      </c>
      <c r="H4" s="19"/>
    </row>
    <row r="5" ht="15.75" customHeight="1">
      <c r="A5" s="4" t="s">
        <v>935</v>
      </c>
      <c r="B5" s="19" t="s">
        <v>931</v>
      </c>
      <c r="C5" s="19" t="s">
        <v>25</v>
      </c>
      <c r="E5" s="88"/>
      <c r="F5" s="19" t="str">
        <f>IFERROR(__xludf.DUMMYFUNCTION("""COMPUTED_VALUE"""),"yes")</f>
        <v>yes</v>
      </c>
      <c r="G5" s="19">
        <v>2.0</v>
      </c>
      <c r="H5" s="19"/>
    </row>
    <row r="6" ht="15.75" customHeight="1">
      <c r="A6" s="4" t="s">
        <v>935</v>
      </c>
      <c r="B6" s="19" t="s">
        <v>932</v>
      </c>
      <c r="C6" s="19" t="s">
        <v>37</v>
      </c>
      <c r="E6" s="88"/>
      <c r="F6" s="19" t="str">
        <f>IFERROR(__xludf.DUMMYFUNCTION("""COMPUTED_VALUE"""),"no")</f>
        <v>no</v>
      </c>
      <c r="G6" s="19">
        <v>0.0</v>
      </c>
      <c r="H6" s="19"/>
    </row>
    <row r="7" ht="15.75" customHeight="1">
      <c r="A7" s="4" t="s">
        <v>935</v>
      </c>
      <c r="B7" s="19" t="s">
        <v>933</v>
      </c>
      <c r="C7" s="19" t="s">
        <v>934</v>
      </c>
      <c r="E7" s="88"/>
      <c r="F7" s="19" t="str">
        <f>IFERROR(__xludf.DUMMYFUNCTION("""COMPUTED_VALUE"""),"insufficient_data")</f>
        <v>insufficient_data</v>
      </c>
      <c r="G7" s="19">
        <v>0.0</v>
      </c>
      <c r="H7" s="19"/>
    </row>
    <row r="8" ht="15.75" customHeight="1">
      <c r="A8" s="4" t="s">
        <v>936</v>
      </c>
      <c r="B8" s="19" t="s">
        <v>931</v>
      </c>
      <c r="C8" s="19" t="s">
        <v>25</v>
      </c>
      <c r="E8" s="88"/>
      <c r="F8" s="19" t="str">
        <f>IFERROR(__xludf.DUMMYFUNCTION("""COMPUTED_VALUE"""),"yes")</f>
        <v>yes</v>
      </c>
      <c r="G8" s="19">
        <v>3.0</v>
      </c>
      <c r="H8" s="19"/>
    </row>
    <row r="9" ht="15.75" customHeight="1">
      <c r="A9" s="4" t="s">
        <v>936</v>
      </c>
      <c r="B9" s="19" t="s">
        <v>932</v>
      </c>
      <c r="C9" s="19" t="s">
        <v>37</v>
      </c>
      <c r="E9" s="88"/>
      <c r="F9" s="19" t="str">
        <f>IFERROR(__xludf.DUMMYFUNCTION("""COMPUTED_VALUE"""),"no")</f>
        <v>no</v>
      </c>
      <c r="G9" s="19">
        <v>0.0</v>
      </c>
      <c r="H9" s="19"/>
    </row>
    <row r="10" ht="15.75" customHeight="1">
      <c r="A10" s="4" t="s">
        <v>936</v>
      </c>
      <c r="B10" s="19" t="s">
        <v>933</v>
      </c>
      <c r="C10" s="19" t="s">
        <v>934</v>
      </c>
      <c r="E10" s="88"/>
      <c r="F10" s="19" t="str">
        <f>IFERROR(__xludf.DUMMYFUNCTION("""COMPUTED_VALUE"""),"insufficient_data")</f>
        <v>insufficient_data</v>
      </c>
      <c r="G10" s="19">
        <v>0.0</v>
      </c>
      <c r="H10" s="19"/>
    </row>
    <row r="11" ht="15.75" customHeight="1">
      <c r="A11" s="89" t="s">
        <v>937</v>
      </c>
      <c r="B11" s="19" t="s">
        <v>931</v>
      </c>
      <c r="C11" s="89" t="s">
        <v>25</v>
      </c>
      <c r="E11" s="88"/>
      <c r="F11" s="19" t="str">
        <f>IFERROR(__xludf.DUMMYFUNCTION("""COMPUTED_VALUE"""),"yes")</f>
        <v>yes</v>
      </c>
      <c r="G11" s="19">
        <v>3.0</v>
      </c>
      <c r="H11" s="19"/>
    </row>
    <row r="12" ht="15.75" customHeight="1">
      <c r="A12" s="89" t="s">
        <v>937</v>
      </c>
      <c r="B12" s="19" t="s">
        <v>932</v>
      </c>
      <c r="C12" s="89" t="s">
        <v>37</v>
      </c>
      <c r="E12" s="88"/>
      <c r="F12" s="19" t="str">
        <f>IFERROR(__xludf.DUMMYFUNCTION("""COMPUTED_VALUE"""),"no")</f>
        <v>no</v>
      </c>
      <c r="G12" s="19">
        <v>0.0</v>
      </c>
      <c r="H12" s="19"/>
    </row>
    <row r="13" ht="15.75" customHeight="1">
      <c r="A13" s="89" t="s">
        <v>937</v>
      </c>
      <c r="B13" s="19" t="s">
        <v>938</v>
      </c>
      <c r="C13" s="89" t="s">
        <v>939</v>
      </c>
      <c r="E13" s="88"/>
      <c r="F13" s="19" t="str">
        <f>IFERROR(__xludf.DUMMYFUNCTION("""COMPUTED_VALUE"""),"n_a")</f>
        <v>n_a</v>
      </c>
      <c r="G13" s="19">
        <v>0.0</v>
      </c>
      <c r="H13" s="19"/>
    </row>
    <row r="14" ht="15.75" customHeight="1">
      <c r="A14" s="89" t="s">
        <v>940</v>
      </c>
      <c r="B14" s="19" t="s">
        <v>931</v>
      </c>
      <c r="C14" s="89" t="s">
        <v>25</v>
      </c>
      <c r="E14" s="88"/>
      <c r="F14" s="19" t="str">
        <f>IFERROR(__xludf.DUMMYFUNCTION("""COMPUTED_VALUE"""),"yes")</f>
        <v>yes</v>
      </c>
      <c r="G14" s="19">
        <v>2.0</v>
      </c>
      <c r="H14" s="19"/>
    </row>
    <row r="15" ht="15.75" customHeight="1">
      <c r="A15" s="89" t="s">
        <v>940</v>
      </c>
      <c r="B15" s="19" t="s">
        <v>932</v>
      </c>
      <c r="C15" s="89" t="s">
        <v>37</v>
      </c>
      <c r="E15" s="88"/>
      <c r="F15" s="19" t="str">
        <f>IFERROR(__xludf.DUMMYFUNCTION("""COMPUTED_VALUE"""),"no")</f>
        <v>no</v>
      </c>
      <c r="G15" s="19">
        <v>0.0</v>
      </c>
      <c r="H15" s="19"/>
    </row>
    <row r="16" ht="15.75" customHeight="1">
      <c r="A16" s="89" t="s">
        <v>940</v>
      </c>
      <c r="B16" s="19" t="s">
        <v>938</v>
      </c>
      <c r="C16" s="4" t="s">
        <v>939</v>
      </c>
      <c r="E16" s="88"/>
      <c r="F16" s="19" t="str">
        <f>IFERROR(__xludf.DUMMYFUNCTION("""COMPUTED_VALUE"""),"n_a")</f>
        <v>n_a</v>
      </c>
      <c r="G16" s="19">
        <v>0.0</v>
      </c>
      <c r="H16" s="19"/>
    </row>
    <row r="17" ht="15.75" customHeight="1">
      <c r="A17" s="1" t="s">
        <v>941</v>
      </c>
      <c r="B17" s="19" t="s">
        <v>931</v>
      </c>
      <c r="C17" s="1" t="s">
        <v>25</v>
      </c>
      <c r="E17" s="88"/>
      <c r="F17" s="19" t="str">
        <f>IFERROR(__xludf.DUMMYFUNCTION("""COMPUTED_VALUE"""),"yes")</f>
        <v>yes</v>
      </c>
      <c r="G17" s="19">
        <v>1.0</v>
      </c>
      <c r="H17" s="1"/>
    </row>
    <row r="18" ht="15.75" customHeight="1">
      <c r="A18" s="1" t="s">
        <v>941</v>
      </c>
      <c r="B18" s="88" t="s">
        <v>932</v>
      </c>
      <c r="C18" s="1" t="s">
        <v>37</v>
      </c>
      <c r="E18" s="88"/>
      <c r="F18" s="88" t="str">
        <f>IFERROR(__xludf.DUMMYFUNCTION("""COMPUTED_VALUE"""),"no")</f>
        <v>no</v>
      </c>
      <c r="G18" s="19">
        <v>0.0</v>
      </c>
      <c r="H18" s="1"/>
    </row>
    <row r="19" ht="15.75" customHeight="1">
      <c r="A19" s="1" t="s">
        <v>941</v>
      </c>
      <c r="B19" s="88" t="s">
        <v>938</v>
      </c>
      <c r="C19" s="4" t="s">
        <v>939</v>
      </c>
      <c r="E19" s="88"/>
      <c r="F19" s="88" t="str">
        <f>IFERROR(__xludf.DUMMYFUNCTION("""COMPUTED_VALUE"""),"n_a")</f>
        <v>n_a</v>
      </c>
      <c r="G19" s="19">
        <v>0.0</v>
      </c>
      <c r="H19" s="1"/>
    </row>
    <row r="20" ht="15.75" customHeight="1">
      <c r="A20" s="51" t="s">
        <v>942</v>
      </c>
      <c r="B20" s="19" t="s">
        <v>931</v>
      </c>
      <c r="C20" s="1" t="s">
        <v>25</v>
      </c>
      <c r="E20" s="88"/>
      <c r="F20" s="88" t="str">
        <f>IFERROR(__xludf.DUMMYFUNCTION("""COMPUTED_VALUE"""),"yes")</f>
        <v>yes</v>
      </c>
      <c r="G20" s="90">
        <v>0.25</v>
      </c>
      <c r="H20" s="1"/>
    </row>
    <row r="21" ht="15.75" customHeight="1">
      <c r="A21" s="51" t="s">
        <v>942</v>
      </c>
      <c r="B21" s="88" t="s">
        <v>932</v>
      </c>
      <c r="C21" s="1" t="s">
        <v>37</v>
      </c>
      <c r="E21" s="88"/>
      <c r="F21" s="88" t="str">
        <f>IFERROR(__xludf.DUMMYFUNCTION("""COMPUTED_VALUE"""),"no")</f>
        <v>no</v>
      </c>
      <c r="G21" s="90">
        <v>0.0</v>
      </c>
      <c r="H21" s="1"/>
    </row>
    <row r="22" ht="15.75" customHeight="1">
      <c r="A22" s="51" t="s">
        <v>942</v>
      </c>
      <c r="B22" s="88" t="s">
        <v>938</v>
      </c>
      <c r="C22" s="4" t="s">
        <v>939</v>
      </c>
      <c r="E22" s="88"/>
      <c r="F22" s="88" t="str">
        <f>IFERROR(__xludf.DUMMYFUNCTION("""COMPUTED_VALUE"""),"n_a")</f>
        <v>n_a</v>
      </c>
      <c r="G22" s="90">
        <v>0.0</v>
      </c>
      <c r="H22" s="1"/>
    </row>
    <row r="23" ht="15.75" customHeight="1">
      <c r="A23" s="51" t="s">
        <v>943</v>
      </c>
      <c r="B23" s="19" t="s">
        <v>931</v>
      </c>
      <c r="C23" s="1" t="s">
        <v>25</v>
      </c>
      <c r="E23" s="88"/>
      <c r="F23" s="88" t="str">
        <f>IFERROR(__xludf.DUMMYFUNCTION("""COMPUTED_VALUE"""),"yes")</f>
        <v>yes</v>
      </c>
      <c r="G23" s="90">
        <v>0.5</v>
      </c>
      <c r="H23" s="1"/>
    </row>
    <row r="24" ht="15.75" customHeight="1">
      <c r="A24" s="51" t="s">
        <v>943</v>
      </c>
      <c r="B24" s="88" t="s">
        <v>932</v>
      </c>
      <c r="C24" s="1" t="s">
        <v>37</v>
      </c>
      <c r="E24" s="88"/>
      <c r="F24" s="88" t="str">
        <f>IFERROR(__xludf.DUMMYFUNCTION("""COMPUTED_VALUE"""),"no")</f>
        <v>no</v>
      </c>
      <c r="G24" s="90">
        <v>0.0</v>
      </c>
      <c r="H24" s="1"/>
    </row>
    <row r="25" ht="15.75" customHeight="1">
      <c r="A25" s="51" t="s">
        <v>943</v>
      </c>
      <c r="B25" s="88" t="s">
        <v>938</v>
      </c>
      <c r="C25" s="4" t="s">
        <v>939</v>
      </c>
      <c r="E25" s="88"/>
      <c r="F25" s="88" t="str">
        <f>IFERROR(__xludf.DUMMYFUNCTION("""COMPUTED_VALUE"""),"n_a")</f>
        <v>n_a</v>
      </c>
      <c r="G25" s="90">
        <v>0.0</v>
      </c>
      <c r="H25" s="1"/>
    </row>
    <row r="26" ht="15.75" customHeight="1">
      <c r="A26" s="51" t="s">
        <v>944</v>
      </c>
      <c r="B26" s="19" t="s">
        <v>931</v>
      </c>
      <c r="C26" s="1" t="s">
        <v>25</v>
      </c>
      <c r="E26" s="88"/>
      <c r="F26" s="88" t="str">
        <f>IFERROR(__xludf.DUMMYFUNCTION("""COMPUTED_VALUE"""),"yes")</f>
        <v>yes</v>
      </c>
      <c r="G26" s="90">
        <v>0.6</v>
      </c>
      <c r="H26" s="1"/>
    </row>
    <row r="27" ht="15.75" customHeight="1">
      <c r="A27" s="51" t="s">
        <v>944</v>
      </c>
      <c r="B27" s="88" t="s">
        <v>932</v>
      </c>
      <c r="C27" s="1" t="s">
        <v>37</v>
      </c>
      <c r="E27" s="88"/>
      <c r="F27" s="88" t="str">
        <f>IFERROR(__xludf.DUMMYFUNCTION("""COMPUTED_VALUE"""),"no")</f>
        <v>no</v>
      </c>
      <c r="G27" s="90">
        <v>0.0</v>
      </c>
      <c r="H27" s="1"/>
    </row>
    <row r="28" ht="15.75" customHeight="1">
      <c r="A28" s="51" t="s">
        <v>944</v>
      </c>
      <c r="B28" s="88" t="s">
        <v>938</v>
      </c>
      <c r="C28" s="4" t="s">
        <v>939</v>
      </c>
      <c r="E28" s="88"/>
      <c r="F28" s="88" t="str">
        <f>IFERROR(__xludf.DUMMYFUNCTION("""COMPUTED_VALUE"""),"n_a")</f>
        <v>n_a</v>
      </c>
      <c r="G28" s="90">
        <v>0.0</v>
      </c>
      <c r="H28" s="1"/>
    </row>
    <row r="29" ht="15.75" customHeight="1">
      <c r="A29" s="51" t="s">
        <v>945</v>
      </c>
      <c r="B29" s="19" t="s">
        <v>931</v>
      </c>
      <c r="C29" s="1" t="s">
        <v>25</v>
      </c>
      <c r="E29" s="88"/>
      <c r="F29" s="88" t="str">
        <f>IFERROR(__xludf.DUMMYFUNCTION("""COMPUTED_VALUE"""),"yes")</f>
        <v>yes</v>
      </c>
      <c r="G29" s="90">
        <v>0.8</v>
      </c>
      <c r="H29" s="1"/>
    </row>
    <row r="30" ht="15.75" customHeight="1">
      <c r="A30" s="51" t="s">
        <v>945</v>
      </c>
      <c r="B30" s="88" t="s">
        <v>932</v>
      </c>
      <c r="C30" s="1" t="s">
        <v>37</v>
      </c>
      <c r="E30" s="88"/>
      <c r="F30" s="88" t="str">
        <f>IFERROR(__xludf.DUMMYFUNCTION("""COMPUTED_VALUE"""),"no")</f>
        <v>no</v>
      </c>
      <c r="G30" s="90">
        <v>0.0</v>
      </c>
      <c r="H30" s="1"/>
    </row>
    <row r="31" ht="15.75" customHeight="1">
      <c r="A31" s="51" t="s">
        <v>945</v>
      </c>
      <c r="B31" s="88" t="s">
        <v>938</v>
      </c>
      <c r="C31" s="4" t="s">
        <v>939</v>
      </c>
      <c r="E31" s="88"/>
      <c r="F31" s="88" t="str">
        <f>IFERROR(__xludf.DUMMYFUNCTION("""COMPUTED_VALUE"""),"n_a")</f>
        <v>n_a</v>
      </c>
      <c r="G31" s="90">
        <v>0.0</v>
      </c>
      <c r="H31" s="1"/>
    </row>
    <row r="32" ht="15.75" customHeight="1">
      <c r="A32" s="51" t="s">
        <v>946</v>
      </c>
      <c r="B32" s="19" t="s">
        <v>931</v>
      </c>
      <c r="C32" s="1" t="s">
        <v>25</v>
      </c>
      <c r="E32" s="88"/>
      <c r="F32" s="88" t="str">
        <f>IFERROR(__xludf.DUMMYFUNCTION("""COMPUTED_VALUE"""),"yes")</f>
        <v>yes</v>
      </c>
      <c r="G32" s="90">
        <v>0.0</v>
      </c>
      <c r="H32" s="1"/>
    </row>
    <row r="33" ht="15.75" customHeight="1">
      <c r="A33" s="51" t="s">
        <v>946</v>
      </c>
      <c r="B33" s="88" t="s">
        <v>932</v>
      </c>
      <c r="C33" s="1" t="s">
        <v>37</v>
      </c>
      <c r="E33" s="88"/>
      <c r="F33" s="88" t="str">
        <f>IFERROR(__xludf.DUMMYFUNCTION("""COMPUTED_VALUE"""),"no")</f>
        <v>no</v>
      </c>
      <c r="G33" s="90">
        <v>0.0</v>
      </c>
      <c r="H33" s="1"/>
    </row>
    <row r="34" ht="15.75" customHeight="1">
      <c r="A34" s="51" t="s">
        <v>946</v>
      </c>
      <c r="B34" s="88" t="s">
        <v>938</v>
      </c>
      <c r="C34" s="4" t="s">
        <v>939</v>
      </c>
      <c r="E34" s="88"/>
      <c r="F34" s="88" t="str">
        <f>IFERROR(__xludf.DUMMYFUNCTION("""COMPUTED_VALUE"""),"n_a")</f>
        <v>n_a</v>
      </c>
      <c r="G34" s="90">
        <v>0.0</v>
      </c>
      <c r="H34" s="1"/>
    </row>
    <row r="35" ht="15.75" customHeight="1">
      <c r="A35" s="1" t="s">
        <v>947</v>
      </c>
      <c r="B35" s="88" t="s">
        <v>948</v>
      </c>
      <c r="C35" s="4" t="s">
        <v>949</v>
      </c>
      <c r="E35" s="88"/>
      <c r="F35" s="88" t="str">
        <f>IFERROR(__xludf.DUMMYFUNCTION("""COMPUTED_VALUE"""),"abia")</f>
        <v>abia</v>
      </c>
      <c r="G35" s="1"/>
      <c r="H35" s="1"/>
    </row>
    <row r="36" ht="15.75" customHeight="1">
      <c r="A36" s="1" t="s">
        <v>947</v>
      </c>
      <c r="B36" s="88" t="s">
        <v>950</v>
      </c>
      <c r="C36" s="4" t="s">
        <v>951</v>
      </c>
      <c r="E36" s="88"/>
      <c r="F36" s="88" t="str">
        <f>IFERROR(__xludf.DUMMYFUNCTION("""COMPUTED_VALUE"""),"adamawa")</f>
        <v>adamawa</v>
      </c>
      <c r="G36" s="1"/>
      <c r="H36" s="1"/>
    </row>
    <row r="37" ht="15.75" customHeight="1">
      <c r="A37" s="1" t="s">
        <v>947</v>
      </c>
      <c r="B37" s="88" t="s">
        <v>952</v>
      </c>
      <c r="C37" s="4" t="s">
        <v>953</v>
      </c>
      <c r="E37" s="88"/>
      <c r="F37" s="88" t="str">
        <f>IFERROR(__xludf.DUMMYFUNCTION("""COMPUTED_VALUE"""),"akwa_ibom")</f>
        <v>akwa_ibom</v>
      </c>
      <c r="G37" s="1"/>
      <c r="H37" s="1"/>
    </row>
    <row r="38" ht="15.75" customHeight="1">
      <c r="A38" s="1" t="s">
        <v>947</v>
      </c>
      <c r="B38" s="88" t="s">
        <v>954</v>
      </c>
      <c r="C38" s="4" t="s">
        <v>955</v>
      </c>
      <c r="E38" s="88"/>
      <c r="F38" s="88" t="str">
        <f>IFERROR(__xludf.DUMMYFUNCTION("""COMPUTED_VALUE"""),"anambra")</f>
        <v>anambra</v>
      </c>
      <c r="G38" s="1"/>
      <c r="H38" s="1"/>
    </row>
    <row r="39" ht="15.75" customHeight="1">
      <c r="A39" s="1" t="s">
        <v>947</v>
      </c>
      <c r="B39" s="88" t="s">
        <v>956</v>
      </c>
      <c r="C39" s="4" t="s">
        <v>957</v>
      </c>
      <c r="E39" s="88"/>
      <c r="F39" s="88" t="str">
        <f>IFERROR(__xludf.DUMMYFUNCTION("""COMPUTED_VALUE"""),"bauchi")</f>
        <v>bauchi</v>
      </c>
      <c r="G39" s="1"/>
      <c r="H39" s="1"/>
    </row>
    <row r="40" ht="15.75" customHeight="1">
      <c r="A40" s="1" t="s">
        <v>947</v>
      </c>
      <c r="B40" s="88" t="s">
        <v>958</v>
      </c>
      <c r="C40" s="4" t="s">
        <v>959</v>
      </c>
      <c r="E40" s="88"/>
      <c r="F40" s="88" t="str">
        <f>IFERROR(__xludf.DUMMYFUNCTION("""COMPUTED_VALUE"""),"bayelsa")</f>
        <v>bayelsa</v>
      </c>
      <c r="G40" s="1"/>
      <c r="H40" s="1"/>
    </row>
    <row r="41" ht="15.75" customHeight="1">
      <c r="A41" s="1" t="s">
        <v>947</v>
      </c>
      <c r="B41" s="88" t="s">
        <v>960</v>
      </c>
      <c r="C41" s="4" t="s">
        <v>961</v>
      </c>
      <c r="E41" s="88"/>
      <c r="F41" s="88" t="str">
        <f>IFERROR(__xludf.DUMMYFUNCTION("""COMPUTED_VALUE"""),"benue")</f>
        <v>benue</v>
      </c>
      <c r="G41" s="1"/>
      <c r="H41" s="1"/>
    </row>
    <row r="42" ht="15.75" customHeight="1">
      <c r="A42" s="1" t="s">
        <v>947</v>
      </c>
      <c r="B42" s="88" t="s">
        <v>962</v>
      </c>
      <c r="C42" s="4" t="s">
        <v>963</v>
      </c>
      <c r="E42" s="88"/>
      <c r="F42" s="88" t="str">
        <f>IFERROR(__xludf.DUMMYFUNCTION("""COMPUTED_VALUE"""),"borno")</f>
        <v>borno</v>
      </c>
      <c r="G42" s="1"/>
      <c r="H42" s="1"/>
    </row>
    <row r="43" ht="15.75" customHeight="1">
      <c r="A43" s="1" t="s">
        <v>947</v>
      </c>
      <c r="B43" s="88" t="s">
        <v>964</v>
      </c>
      <c r="C43" s="4" t="s">
        <v>965</v>
      </c>
      <c r="E43" s="88"/>
      <c r="F43" s="88" t="str">
        <f>IFERROR(__xludf.DUMMYFUNCTION("""COMPUTED_VALUE"""),"cross_river")</f>
        <v>cross_river</v>
      </c>
      <c r="G43" s="1"/>
      <c r="H43" s="1"/>
    </row>
    <row r="44" ht="15.75" customHeight="1">
      <c r="A44" s="91" t="s">
        <v>947</v>
      </c>
      <c r="B44" s="1" t="s">
        <v>966</v>
      </c>
      <c r="C44" s="89" t="s">
        <v>967</v>
      </c>
      <c r="E44" s="88"/>
      <c r="F44" s="88" t="str">
        <f>IFERROR(__xludf.DUMMYFUNCTION("""COMPUTED_VALUE"""),"delta")</f>
        <v>delta</v>
      </c>
      <c r="G44" s="1"/>
      <c r="H44" s="1"/>
    </row>
    <row r="45" ht="15.75" customHeight="1">
      <c r="A45" s="91" t="s">
        <v>947</v>
      </c>
      <c r="B45" s="1" t="s">
        <v>968</v>
      </c>
      <c r="C45" s="89" t="s">
        <v>969</v>
      </c>
      <c r="E45" s="88"/>
      <c r="F45" s="88" t="str">
        <f>IFERROR(__xludf.DUMMYFUNCTION("""COMPUTED_VALUE"""),"ebonyi")</f>
        <v>ebonyi</v>
      </c>
      <c r="G45" s="1"/>
      <c r="H45" s="1"/>
    </row>
    <row r="46" ht="15.75" customHeight="1">
      <c r="A46" s="91" t="s">
        <v>947</v>
      </c>
      <c r="B46" s="1" t="s">
        <v>970</v>
      </c>
      <c r="C46" s="89" t="s">
        <v>971</v>
      </c>
      <c r="E46" s="88"/>
      <c r="F46" s="88" t="str">
        <f>IFERROR(__xludf.DUMMYFUNCTION("""COMPUTED_VALUE"""),"edo")</f>
        <v>edo</v>
      </c>
      <c r="G46" s="1"/>
      <c r="H46" s="1"/>
    </row>
    <row r="47" ht="15.75" customHeight="1">
      <c r="A47" s="91" t="s">
        <v>947</v>
      </c>
      <c r="B47" s="1" t="s">
        <v>972</v>
      </c>
      <c r="C47" s="89" t="s">
        <v>973</v>
      </c>
      <c r="E47" s="88"/>
      <c r="F47" s="88" t="str">
        <f>IFERROR(__xludf.DUMMYFUNCTION("""COMPUTED_VALUE"""),"ekiti")</f>
        <v>ekiti</v>
      </c>
      <c r="G47" s="1"/>
      <c r="H47" s="1"/>
    </row>
    <row r="48" ht="15.75" customHeight="1">
      <c r="A48" s="91" t="s">
        <v>947</v>
      </c>
      <c r="B48" s="1" t="s">
        <v>974</v>
      </c>
      <c r="C48" s="89" t="s">
        <v>975</v>
      </c>
      <c r="E48" s="88"/>
      <c r="F48" s="88" t="str">
        <f>IFERROR(__xludf.DUMMYFUNCTION("""COMPUTED_VALUE"""),"enugu")</f>
        <v>enugu</v>
      </c>
      <c r="G48" s="1"/>
      <c r="H48" s="1"/>
    </row>
    <row r="49" ht="15.75" customHeight="1">
      <c r="A49" s="91" t="s">
        <v>947</v>
      </c>
      <c r="B49" s="1" t="s">
        <v>976</v>
      </c>
      <c r="C49" s="89" t="s">
        <v>977</v>
      </c>
      <c r="E49" s="88"/>
      <c r="F49" s="88" t="str">
        <f>IFERROR(__xludf.DUMMYFUNCTION("""COMPUTED_VALUE"""),"fct")</f>
        <v>fct</v>
      </c>
      <c r="G49" s="1"/>
      <c r="H49" s="1"/>
    </row>
    <row r="50" ht="15.75" customHeight="1">
      <c r="A50" s="91" t="s">
        <v>947</v>
      </c>
      <c r="B50" s="1" t="s">
        <v>978</v>
      </c>
      <c r="C50" s="89" t="s">
        <v>979</v>
      </c>
      <c r="E50" s="88"/>
      <c r="F50" s="88" t="str">
        <f>IFERROR(__xludf.DUMMYFUNCTION("""COMPUTED_VALUE"""),"gombe")</f>
        <v>gombe</v>
      </c>
      <c r="G50" s="1"/>
      <c r="H50" s="1"/>
    </row>
    <row r="51" ht="15.75" customHeight="1">
      <c r="A51" s="91" t="s">
        <v>947</v>
      </c>
      <c r="B51" s="1" t="s">
        <v>980</v>
      </c>
      <c r="C51" s="4" t="s">
        <v>981</v>
      </c>
      <c r="E51" s="88"/>
      <c r="F51" s="88" t="str">
        <f>IFERROR(__xludf.DUMMYFUNCTION("""COMPUTED_VALUE"""),"imo")</f>
        <v>imo</v>
      </c>
      <c r="G51" s="1"/>
      <c r="H51" s="1"/>
    </row>
    <row r="52" ht="15.75" customHeight="1">
      <c r="A52" s="91" t="s">
        <v>947</v>
      </c>
      <c r="B52" s="1" t="s">
        <v>982</v>
      </c>
      <c r="C52" s="4" t="s">
        <v>983</v>
      </c>
      <c r="E52" s="88"/>
      <c r="F52" s="88" t="str">
        <f>IFERROR(__xludf.DUMMYFUNCTION("""COMPUTED_VALUE"""),"jigawa")</f>
        <v>jigawa</v>
      </c>
      <c r="G52" s="1"/>
      <c r="H52" s="1"/>
    </row>
    <row r="53" ht="15.75" customHeight="1">
      <c r="A53" s="91" t="s">
        <v>947</v>
      </c>
      <c r="B53" s="1" t="s">
        <v>984</v>
      </c>
      <c r="C53" s="4" t="s">
        <v>985</v>
      </c>
      <c r="E53" s="88"/>
      <c r="F53" s="88" t="str">
        <f>IFERROR(__xludf.DUMMYFUNCTION("""COMPUTED_VALUE"""),"kaduna")</f>
        <v>kaduna</v>
      </c>
      <c r="G53" s="1"/>
      <c r="H53" s="1"/>
    </row>
    <row r="54" ht="15.75" customHeight="1">
      <c r="A54" s="91" t="s">
        <v>947</v>
      </c>
      <c r="B54" s="1" t="s">
        <v>986</v>
      </c>
      <c r="C54" s="4" t="s">
        <v>987</v>
      </c>
      <c r="E54" s="88"/>
      <c r="F54" s="88" t="str">
        <f>IFERROR(__xludf.DUMMYFUNCTION("""COMPUTED_VALUE"""),"kano")</f>
        <v>kano</v>
      </c>
      <c r="G54" s="1"/>
      <c r="H54" s="1"/>
    </row>
    <row r="55" ht="15.75" customHeight="1">
      <c r="A55" s="91" t="s">
        <v>947</v>
      </c>
      <c r="B55" s="88" t="s">
        <v>988</v>
      </c>
      <c r="C55" s="4" t="s">
        <v>989</v>
      </c>
      <c r="E55" s="88"/>
      <c r="F55" s="88" t="str">
        <f>IFERROR(__xludf.DUMMYFUNCTION("""COMPUTED_VALUE"""),"katsina")</f>
        <v>katsina</v>
      </c>
      <c r="G55" s="1"/>
      <c r="H55" s="1"/>
    </row>
    <row r="56" ht="15.75" customHeight="1">
      <c r="A56" s="91" t="s">
        <v>947</v>
      </c>
      <c r="B56" s="1" t="s">
        <v>990</v>
      </c>
      <c r="C56" s="4" t="s">
        <v>991</v>
      </c>
      <c r="E56" s="88"/>
      <c r="F56" s="88" t="str">
        <f>IFERROR(__xludf.DUMMYFUNCTION("""COMPUTED_VALUE"""),"kebbi")</f>
        <v>kebbi</v>
      </c>
      <c r="G56" s="1"/>
      <c r="H56" s="1"/>
    </row>
    <row r="57" ht="15.75" customHeight="1">
      <c r="A57" s="91" t="s">
        <v>947</v>
      </c>
      <c r="B57" s="1" t="s">
        <v>992</v>
      </c>
      <c r="C57" s="4" t="s">
        <v>993</v>
      </c>
      <c r="E57" s="88"/>
      <c r="F57" s="88" t="str">
        <f>IFERROR(__xludf.DUMMYFUNCTION("""COMPUTED_VALUE"""),"kogi")</f>
        <v>kogi</v>
      </c>
      <c r="G57" s="1"/>
      <c r="H57" s="1"/>
    </row>
    <row r="58" ht="15.75" customHeight="1">
      <c r="A58" s="89" t="s">
        <v>947</v>
      </c>
      <c r="B58" s="1" t="s">
        <v>994</v>
      </c>
      <c r="C58" s="4" t="s">
        <v>995</v>
      </c>
      <c r="E58" s="88"/>
      <c r="F58" s="88" t="str">
        <f>IFERROR(__xludf.DUMMYFUNCTION("""COMPUTED_VALUE"""),"kwara")</f>
        <v>kwara</v>
      </c>
      <c r="G58" s="1"/>
      <c r="H58" s="1"/>
    </row>
    <row r="59" ht="15.75" customHeight="1">
      <c r="A59" s="89" t="s">
        <v>947</v>
      </c>
      <c r="B59" s="1" t="s">
        <v>996</v>
      </c>
      <c r="C59" s="4" t="s">
        <v>997</v>
      </c>
      <c r="E59" s="88"/>
      <c r="F59" s="88" t="str">
        <f>IFERROR(__xludf.DUMMYFUNCTION("""COMPUTED_VALUE"""),"lagos")</f>
        <v>lagos</v>
      </c>
      <c r="G59" s="1"/>
      <c r="H59" s="1"/>
    </row>
    <row r="60" ht="15.75" customHeight="1">
      <c r="A60" s="89" t="s">
        <v>947</v>
      </c>
      <c r="B60" s="1" t="s">
        <v>998</v>
      </c>
      <c r="C60" s="4" t="s">
        <v>999</v>
      </c>
      <c r="E60" s="88"/>
      <c r="F60" s="88" t="str">
        <f>IFERROR(__xludf.DUMMYFUNCTION("""COMPUTED_VALUE"""),"nasarawa")</f>
        <v>nasarawa</v>
      </c>
      <c r="G60" s="1"/>
      <c r="H60" s="1"/>
    </row>
    <row r="61" ht="15.75" customHeight="1">
      <c r="A61" s="89" t="s">
        <v>947</v>
      </c>
      <c r="B61" s="91" t="s">
        <v>1000</v>
      </c>
      <c r="C61" s="4" t="s">
        <v>1001</v>
      </c>
      <c r="E61" s="88"/>
      <c r="F61" s="88" t="str">
        <f>IFERROR(__xludf.DUMMYFUNCTION("""COMPUTED_VALUE"""),"niger")</f>
        <v>niger</v>
      </c>
      <c r="G61" s="91"/>
      <c r="H61" s="91"/>
    </row>
    <row r="62" ht="15.75" customHeight="1">
      <c r="A62" s="89" t="s">
        <v>947</v>
      </c>
      <c r="B62" s="1" t="s">
        <v>1002</v>
      </c>
      <c r="C62" s="4" t="s">
        <v>1003</v>
      </c>
      <c r="E62" s="88"/>
      <c r="F62" s="88" t="str">
        <f>IFERROR(__xludf.DUMMYFUNCTION("""COMPUTED_VALUE"""),"ogun")</f>
        <v>ogun</v>
      </c>
      <c r="G62" s="1"/>
      <c r="H62" s="1"/>
    </row>
    <row r="63" ht="15.75" customHeight="1">
      <c r="A63" s="89" t="s">
        <v>947</v>
      </c>
      <c r="B63" s="91" t="s">
        <v>1004</v>
      </c>
      <c r="C63" s="4" t="s">
        <v>1005</v>
      </c>
      <c r="E63" s="88"/>
      <c r="F63" s="88" t="str">
        <f>IFERROR(__xludf.DUMMYFUNCTION("""COMPUTED_VALUE"""),"ondo")</f>
        <v>ondo</v>
      </c>
      <c r="G63" s="91"/>
      <c r="H63" s="91"/>
    </row>
    <row r="64" ht="15.75" customHeight="1">
      <c r="A64" s="89" t="s">
        <v>947</v>
      </c>
      <c r="B64" s="91" t="s">
        <v>1006</v>
      </c>
      <c r="C64" s="4" t="s">
        <v>1007</v>
      </c>
      <c r="E64" s="88"/>
      <c r="F64" s="88" t="str">
        <f>IFERROR(__xludf.DUMMYFUNCTION("""COMPUTED_VALUE"""),"oyo")</f>
        <v>oyo</v>
      </c>
      <c r="G64" s="91"/>
      <c r="H64" s="91"/>
    </row>
    <row r="65" ht="15.75" customHeight="1">
      <c r="A65" s="89" t="s">
        <v>947</v>
      </c>
      <c r="B65" s="91" t="s">
        <v>1008</v>
      </c>
      <c r="C65" s="4" t="s">
        <v>1009</v>
      </c>
      <c r="E65" s="88"/>
      <c r="F65" s="88" t="str">
        <f>IFERROR(__xludf.DUMMYFUNCTION("""COMPUTED_VALUE"""),"plateau")</f>
        <v>plateau</v>
      </c>
      <c r="G65" s="91"/>
      <c r="H65" s="91"/>
    </row>
    <row r="66" ht="15.75" customHeight="1">
      <c r="A66" s="89" t="s">
        <v>947</v>
      </c>
      <c r="B66" s="91" t="s">
        <v>1010</v>
      </c>
      <c r="C66" s="4" t="s">
        <v>1011</v>
      </c>
      <c r="E66" s="88"/>
      <c r="F66" s="88" t="str">
        <f>IFERROR(__xludf.DUMMYFUNCTION("""COMPUTED_VALUE"""),"rivers")</f>
        <v>rivers</v>
      </c>
      <c r="G66" s="91"/>
      <c r="H66" s="91"/>
    </row>
    <row r="67" ht="15.75" customHeight="1">
      <c r="A67" s="89" t="s">
        <v>947</v>
      </c>
      <c r="B67" s="91" t="s">
        <v>1012</v>
      </c>
      <c r="C67" s="4" t="s">
        <v>1013</v>
      </c>
      <c r="E67" s="88"/>
      <c r="F67" s="88" t="str">
        <f>IFERROR(__xludf.DUMMYFUNCTION("""COMPUTED_VALUE"""),"sokoto")</f>
        <v>sokoto</v>
      </c>
      <c r="G67" s="91"/>
      <c r="H67" s="91"/>
    </row>
    <row r="68" ht="15.75" customHeight="1">
      <c r="A68" s="89" t="s">
        <v>947</v>
      </c>
      <c r="B68" s="91" t="s">
        <v>1014</v>
      </c>
      <c r="C68" s="4" t="s">
        <v>1015</v>
      </c>
      <c r="E68" s="88"/>
      <c r="F68" s="88" t="str">
        <f>IFERROR(__xludf.DUMMYFUNCTION("""COMPUTED_VALUE"""),"taraba")</f>
        <v>taraba</v>
      </c>
      <c r="G68" s="91"/>
      <c r="H68" s="91"/>
    </row>
    <row r="69" ht="15.75" customHeight="1">
      <c r="A69" s="91" t="s">
        <v>947</v>
      </c>
      <c r="B69" s="91" t="s">
        <v>1016</v>
      </c>
      <c r="C69" s="4" t="s">
        <v>1017</v>
      </c>
      <c r="E69" s="88"/>
      <c r="F69" s="88" t="str">
        <f>IFERROR(__xludf.DUMMYFUNCTION("""COMPUTED_VALUE"""),"yobe")</f>
        <v>yobe</v>
      </c>
      <c r="G69" s="91"/>
      <c r="H69" s="91"/>
    </row>
    <row r="70" ht="15.75" customHeight="1">
      <c r="A70" s="91" t="s">
        <v>947</v>
      </c>
      <c r="B70" s="91" t="s">
        <v>1018</v>
      </c>
      <c r="C70" s="4" t="s">
        <v>1019</v>
      </c>
      <c r="E70" s="88"/>
      <c r="F70" s="88" t="str">
        <f>IFERROR(__xludf.DUMMYFUNCTION("""COMPUTED_VALUE"""),"zamfara")</f>
        <v>zamfara</v>
      </c>
      <c r="G70" s="91"/>
      <c r="H70" s="91"/>
    </row>
    <row r="71" ht="15.75" customHeight="1">
      <c r="A71" s="91"/>
      <c r="B71" s="91"/>
      <c r="E71" s="88"/>
      <c r="F71" s="88"/>
      <c r="G71" s="91"/>
      <c r="H71" s="91"/>
    </row>
    <row r="72" ht="15.75" customHeight="1">
      <c r="A72" s="91"/>
      <c r="B72" s="91"/>
      <c r="E72" s="88"/>
      <c r="F72" s="88"/>
      <c r="G72" s="91"/>
      <c r="H72" s="91"/>
    </row>
    <row r="73" ht="15.75" customHeight="1">
      <c r="A73" s="91"/>
      <c r="B73" s="91"/>
      <c r="E73" s="88"/>
      <c r="F73" s="88"/>
      <c r="G73" s="91"/>
      <c r="H73" s="91"/>
    </row>
    <row r="74" ht="15.75" customHeight="1">
      <c r="A74" s="91"/>
      <c r="B74" s="88"/>
      <c r="E74" s="89"/>
      <c r="F74" s="88"/>
      <c r="G74" s="1"/>
      <c r="H74" s="1"/>
    </row>
    <row r="75" ht="15.75" customHeight="1">
      <c r="A75" s="91"/>
      <c r="B75" s="88"/>
      <c r="E75" s="89"/>
      <c r="F75" s="88"/>
      <c r="G75" s="1"/>
      <c r="H75" s="1"/>
    </row>
    <row r="76" ht="15.75" customHeight="1">
      <c r="A76" s="91"/>
      <c r="B76" s="88"/>
      <c r="E76" s="89"/>
      <c r="F76" s="88"/>
      <c r="G76" s="1"/>
      <c r="H76" s="1"/>
    </row>
    <row r="77" ht="15.75" customHeight="1">
      <c r="A77" s="91"/>
      <c r="B77" s="88"/>
      <c r="E77" s="89"/>
      <c r="F77" s="88"/>
      <c r="G77" s="1"/>
      <c r="H77" s="1"/>
    </row>
    <row r="78" ht="15.75" customHeight="1">
      <c r="A78" s="91"/>
      <c r="B78" s="88"/>
      <c r="E78" s="89"/>
      <c r="F78" s="88"/>
      <c r="G78" s="1"/>
      <c r="H78" s="1"/>
    </row>
    <row r="79" ht="15.75" customHeight="1">
      <c r="A79" s="91"/>
      <c r="B79" s="88"/>
      <c r="E79" s="89"/>
      <c r="F79" s="88"/>
      <c r="G79" s="1"/>
      <c r="H79" s="1"/>
    </row>
    <row r="80" ht="15.75" customHeight="1">
      <c r="A80" s="89"/>
      <c r="B80" s="88"/>
      <c r="C80" s="89"/>
      <c r="E80" s="89"/>
      <c r="F80" s="88"/>
      <c r="G80" s="1"/>
      <c r="H80" s="1"/>
    </row>
    <row r="81" ht="15.75" customHeight="1">
      <c r="A81" s="89"/>
      <c r="B81" s="88"/>
      <c r="C81" s="1"/>
      <c r="E81" s="89"/>
      <c r="F81" s="88"/>
      <c r="G81" s="1"/>
      <c r="H81" s="1"/>
    </row>
    <row r="82" ht="15.75" customHeight="1">
      <c r="A82" s="89"/>
      <c r="B82" s="88"/>
      <c r="C82" s="89"/>
      <c r="E82" s="89"/>
      <c r="F82" s="88"/>
      <c r="G82" s="1"/>
      <c r="H82" s="1"/>
    </row>
    <row r="83" ht="15.75" customHeight="1">
      <c r="A83" s="89"/>
      <c r="B83" s="88"/>
      <c r="C83" s="1"/>
      <c r="E83" s="89"/>
      <c r="F83" s="88"/>
      <c r="G83" s="1"/>
      <c r="H83" s="1"/>
    </row>
    <row r="84" ht="15.75" customHeight="1">
      <c r="A84" s="89"/>
      <c r="B84" s="88"/>
      <c r="C84" s="92"/>
      <c r="E84" s="89"/>
      <c r="F84" s="88"/>
      <c r="G84" s="1"/>
      <c r="H84" s="1"/>
    </row>
    <row r="85" ht="15.75" customHeight="1">
      <c r="A85" s="89"/>
      <c r="B85" s="88"/>
      <c r="C85" s="89"/>
      <c r="E85" s="89"/>
      <c r="F85" s="88"/>
      <c r="G85" s="1"/>
      <c r="H85" s="1"/>
    </row>
    <row r="86" ht="15.75" customHeight="1">
      <c r="A86" s="89"/>
      <c r="B86" s="88"/>
      <c r="C86" s="89"/>
      <c r="E86" s="89"/>
      <c r="F86" s="88"/>
      <c r="G86" s="1"/>
      <c r="H86" s="1"/>
    </row>
    <row r="87" ht="15.75" customHeight="1">
      <c r="A87" s="89"/>
      <c r="B87" s="88"/>
      <c r="E87" s="89"/>
      <c r="F87" s="88"/>
      <c r="G87" s="1"/>
      <c r="H87" s="1"/>
    </row>
    <row r="88" ht="15.75" customHeight="1">
      <c r="A88" s="89"/>
      <c r="B88" s="88"/>
      <c r="E88" s="89"/>
      <c r="F88" s="88"/>
      <c r="G88" s="1"/>
      <c r="H88" s="1"/>
    </row>
    <row r="89" ht="15.75" customHeight="1">
      <c r="A89" s="89"/>
      <c r="B89" s="88"/>
      <c r="E89" s="89"/>
      <c r="F89" s="88"/>
      <c r="G89" s="1"/>
      <c r="H89" s="1"/>
    </row>
    <row r="90" ht="15.75" customHeight="1">
      <c r="A90" s="89"/>
      <c r="B90" s="88"/>
      <c r="E90" s="89"/>
      <c r="F90" s="88"/>
      <c r="G90" s="1"/>
      <c r="H90" s="1"/>
    </row>
    <row r="91" ht="15.75" customHeight="1">
      <c r="A91" s="89"/>
      <c r="B91" s="88"/>
      <c r="E91" s="89"/>
      <c r="F91" s="88"/>
      <c r="G91" s="1"/>
      <c r="H91" s="1"/>
    </row>
    <row r="92" ht="15.75" customHeight="1">
      <c r="A92" s="89"/>
      <c r="B92" s="88"/>
      <c r="E92" s="89"/>
      <c r="F92" s="88"/>
      <c r="G92" s="1"/>
      <c r="H92" s="1"/>
    </row>
    <row r="93" ht="15.75" customHeight="1">
      <c r="A93" s="89"/>
      <c r="B93" s="88"/>
      <c r="E93" s="89"/>
      <c r="F93" s="88"/>
      <c r="G93" s="1"/>
      <c r="H93" s="1"/>
    </row>
    <row r="94" ht="15.75" customHeight="1">
      <c r="A94" s="89"/>
      <c r="B94" s="88"/>
      <c r="E94" s="89"/>
      <c r="F94" s="88"/>
      <c r="G94" s="1"/>
      <c r="H94" s="1"/>
    </row>
    <row r="95" ht="15.75" customHeight="1">
      <c r="A95" s="89"/>
      <c r="B95" s="88"/>
      <c r="E95" s="89"/>
      <c r="F95" s="88"/>
      <c r="G95" s="1"/>
      <c r="H95" s="1"/>
    </row>
    <row r="96" ht="15.75" customHeight="1">
      <c r="A96" s="89"/>
      <c r="B96" s="88"/>
      <c r="E96" s="89"/>
      <c r="F96" s="88"/>
      <c r="G96" s="1"/>
      <c r="H96" s="1"/>
    </row>
    <row r="97" ht="15.75" customHeight="1">
      <c r="A97" s="89"/>
      <c r="B97" s="88"/>
      <c r="E97" s="89"/>
      <c r="F97" s="88"/>
      <c r="G97" s="1"/>
      <c r="H97" s="1"/>
    </row>
    <row r="98" ht="15.75" customHeight="1">
      <c r="A98" s="89"/>
      <c r="B98" s="88"/>
      <c r="E98" s="89"/>
      <c r="F98" s="88"/>
      <c r="G98" s="1"/>
      <c r="H98" s="1"/>
    </row>
    <row r="99" ht="15.75" customHeight="1">
      <c r="A99" s="89"/>
      <c r="B99" s="88"/>
      <c r="E99" s="89"/>
      <c r="F99" s="88"/>
      <c r="G99" s="1"/>
      <c r="H99" s="1"/>
    </row>
    <row r="100" ht="15.75" customHeight="1">
      <c r="A100" s="89"/>
      <c r="B100" s="88"/>
      <c r="E100" s="89"/>
      <c r="F100" s="88"/>
      <c r="G100" s="1"/>
      <c r="H100" s="1"/>
    </row>
    <row r="101" ht="15.75" customHeight="1">
      <c r="A101" s="1"/>
      <c r="B101" s="1"/>
      <c r="E101" s="88"/>
      <c r="F101" s="88"/>
      <c r="G101" s="1"/>
      <c r="H101" s="1"/>
    </row>
    <row r="102" ht="15.75" customHeight="1">
      <c r="A102" s="1"/>
      <c r="B102" s="1"/>
      <c r="E102" s="88"/>
      <c r="F102" s="88"/>
      <c r="G102" s="1"/>
      <c r="H102" s="1"/>
    </row>
    <row r="103" ht="15.75" customHeight="1">
      <c r="A103" s="1"/>
      <c r="B103" s="88"/>
      <c r="E103" s="89"/>
      <c r="F103" s="88"/>
      <c r="G103" s="89"/>
      <c r="H103" s="89"/>
    </row>
    <row r="104" ht="15.75" customHeight="1">
      <c r="A104" s="1"/>
      <c r="B104" s="88"/>
      <c r="E104" s="89"/>
      <c r="F104" s="88"/>
      <c r="G104" s="89"/>
      <c r="H104" s="89"/>
    </row>
    <row r="105" ht="15.75" customHeight="1">
      <c r="A105" s="1"/>
      <c r="B105" s="88"/>
      <c r="E105" s="89"/>
      <c r="F105" s="88"/>
      <c r="G105" s="89"/>
    </row>
    <row r="106" ht="15.75" customHeight="1">
      <c r="A106" s="1"/>
      <c r="B106" s="88"/>
      <c r="E106" s="89"/>
      <c r="F106" s="88"/>
      <c r="G106" s="89"/>
      <c r="H106" s="89"/>
    </row>
    <row r="107" ht="15.75" customHeight="1">
      <c r="A107" s="1"/>
      <c r="B107" s="88"/>
      <c r="E107" s="93"/>
      <c r="F107" s="88"/>
      <c r="G107" s="3"/>
      <c r="H107" s="3"/>
    </row>
    <row r="108" ht="15.75" customHeight="1">
      <c r="A108" s="1"/>
      <c r="B108" s="88"/>
      <c r="E108" s="93"/>
      <c r="F108" s="88"/>
      <c r="G108" s="3"/>
      <c r="H108" s="3"/>
    </row>
    <row r="109" ht="15.75" customHeight="1">
      <c r="A109" s="1"/>
      <c r="B109" s="3"/>
      <c r="E109" s="88"/>
      <c r="F109" s="88"/>
      <c r="G109" s="3"/>
      <c r="H109" s="3"/>
    </row>
    <row r="110" ht="15.75" customHeight="1">
      <c r="A110" s="91"/>
      <c r="B110" s="1"/>
      <c r="E110" s="88"/>
      <c r="F110" s="88"/>
      <c r="G110" s="1"/>
      <c r="H110" s="1"/>
    </row>
    <row r="111" ht="15.75" customHeight="1">
      <c r="A111" s="91"/>
      <c r="B111" s="94"/>
      <c r="E111" s="88"/>
      <c r="F111" s="88"/>
      <c r="G111" s="94"/>
      <c r="H111" s="94"/>
    </row>
    <row r="112" ht="15.75" customHeight="1">
      <c r="A112" s="91"/>
      <c r="B112" s="1"/>
      <c r="C112" s="1"/>
      <c r="E112" s="88"/>
      <c r="F112" s="88"/>
      <c r="G112" s="1"/>
      <c r="H112" s="1"/>
    </row>
    <row r="113" ht="15.75" customHeight="1">
      <c r="A113" s="91"/>
      <c r="B113" s="1"/>
      <c r="C113" s="1"/>
      <c r="E113" s="88"/>
      <c r="F113" s="88"/>
      <c r="G113" s="1"/>
      <c r="H113" s="1"/>
    </row>
    <row r="114" ht="15.75" customHeight="1">
      <c r="A114" s="91"/>
      <c r="B114" s="1"/>
      <c r="C114" s="1"/>
      <c r="E114" s="88"/>
      <c r="F114" s="88"/>
      <c r="G114" s="1"/>
      <c r="H114" s="1"/>
    </row>
    <row r="115" ht="15.75" customHeight="1">
      <c r="A115" s="91"/>
      <c r="B115" s="1"/>
      <c r="C115" s="1"/>
      <c r="E115" s="88"/>
      <c r="F115" s="88"/>
      <c r="G115" s="1"/>
      <c r="H115" s="1"/>
    </row>
    <row r="116" ht="15.75" customHeight="1">
      <c r="A116" s="91"/>
      <c r="B116" s="1"/>
      <c r="C116" s="1"/>
      <c r="E116" s="88"/>
      <c r="F116" s="88"/>
      <c r="G116" s="1"/>
      <c r="H116" s="1"/>
    </row>
    <row r="117" ht="15.75" customHeight="1">
      <c r="A117" s="91"/>
      <c r="B117" s="1"/>
      <c r="C117" s="1"/>
      <c r="E117" s="88"/>
      <c r="F117" s="88"/>
      <c r="G117" s="1"/>
      <c r="H117" s="1"/>
    </row>
    <row r="118" ht="15.75" customHeight="1">
      <c r="A118" s="91"/>
      <c r="B118" s="1"/>
      <c r="C118" s="1"/>
      <c r="E118" s="88"/>
      <c r="F118" s="88"/>
      <c r="G118" s="1"/>
      <c r="H118" s="1"/>
    </row>
    <row r="119" ht="15.75" customHeight="1">
      <c r="A119" s="91"/>
      <c r="B119" s="1"/>
      <c r="C119" s="1"/>
      <c r="E119" s="88"/>
      <c r="F119" s="88"/>
      <c r="G119" s="1"/>
      <c r="H119" s="1"/>
    </row>
    <row r="120" ht="15.75" customHeight="1">
      <c r="A120" s="91"/>
      <c r="B120" s="1"/>
      <c r="C120" s="1"/>
      <c r="E120" s="88"/>
      <c r="F120" s="88"/>
      <c r="G120" s="1"/>
      <c r="H120" s="1"/>
    </row>
    <row r="121" ht="15.75" customHeight="1">
      <c r="A121" s="91"/>
      <c r="B121" s="1"/>
      <c r="C121" s="1"/>
      <c r="E121" s="88"/>
      <c r="F121" s="88"/>
      <c r="G121" s="1"/>
      <c r="H121" s="1"/>
    </row>
    <row r="122" ht="15.75" customHeight="1">
      <c r="A122" s="91"/>
      <c r="B122" s="1"/>
      <c r="C122" s="1"/>
      <c r="E122" s="88"/>
      <c r="F122" s="88"/>
      <c r="G122" s="1"/>
      <c r="H122" s="1"/>
    </row>
    <row r="123" ht="15.75" customHeight="1">
      <c r="A123" s="91"/>
      <c r="B123" s="1"/>
      <c r="C123" s="1"/>
      <c r="E123" s="88"/>
      <c r="F123" s="88"/>
      <c r="G123" s="1"/>
      <c r="H123" s="1"/>
    </row>
    <row r="124" ht="15.75" customHeight="1">
      <c r="A124" s="91"/>
      <c r="B124" s="1"/>
      <c r="C124" s="1"/>
      <c r="E124" s="88"/>
      <c r="F124" s="88"/>
      <c r="G124" s="1"/>
      <c r="H124" s="1"/>
    </row>
    <row r="125" ht="15.75" customHeight="1">
      <c r="A125" s="91"/>
      <c r="B125" s="1"/>
      <c r="C125" s="1"/>
      <c r="E125" s="88"/>
      <c r="F125" s="88"/>
      <c r="G125" s="1"/>
      <c r="H125" s="1"/>
    </row>
    <row r="126" ht="15.75" customHeight="1">
      <c r="A126" s="91"/>
      <c r="B126" s="1"/>
      <c r="C126" s="95"/>
      <c r="E126" s="88"/>
      <c r="F126" s="88"/>
      <c r="G126" s="1"/>
      <c r="H126" s="1"/>
    </row>
    <row r="127" ht="15.75" customHeight="1">
      <c r="A127" s="91"/>
      <c r="B127" s="1"/>
      <c r="C127" s="1"/>
      <c r="E127" s="88"/>
      <c r="F127" s="88"/>
      <c r="G127" s="1"/>
      <c r="H127" s="1"/>
    </row>
    <row r="128" ht="15.75" customHeight="1">
      <c r="A128" s="91"/>
      <c r="B128" s="1"/>
      <c r="C128" s="1"/>
      <c r="E128" s="88"/>
      <c r="F128" s="88"/>
      <c r="G128" s="1"/>
      <c r="H128" s="1"/>
    </row>
    <row r="129" ht="15.75" customHeight="1">
      <c r="A129" s="91"/>
      <c r="B129" s="1"/>
      <c r="C129" s="1"/>
      <c r="E129" s="88"/>
      <c r="F129" s="88"/>
      <c r="G129" s="1"/>
      <c r="H129" s="1"/>
    </row>
    <row r="130" ht="15.75" customHeight="1">
      <c r="A130" s="91"/>
      <c r="B130" s="1"/>
      <c r="C130" s="1"/>
      <c r="E130" s="88"/>
      <c r="F130" s="88"/>
      <c r="G130" s="1"/>
      <c r="H130" s="1"/>
    </row>
    <row r="131" ht="15.75" customHeight="1">
      <c r="A131" s="91"/>
      <c r="B131" s="1"/>
      <c r="C131" s="1"/>
      <c r="E131" s="88"/>
      <c r="F131" s="88"/>
      <c r="G131" s="1"/>
      <c r="H131" s="1"/>
    </row>
    <row r="132" ht="15.75" customHeight="1">
      <c r="A132" s="91"/>
      <c r="B132" s="1"/>
      <c r="C132" s="1"/>
      <c r="E132" s="88"/>
      <c r="F132" s="88"/>
      <c r="G132" s="1"/>
      <c r="H132" s="1"/>
    </row>
    <row r="133" ht="15.75" customHeight="1">
      <c r="A133" s="91"/>
      <c r="B133" s="1"/>
      <c r="C133" s="1"/>
      <c r="E133" s="88"/>
      <c r="F133" s="88"/>
      <c r="G133" s="1"/>
      <c r="H133" s="1"/>
    </row>
    <row r="134" ht="15.75" customHeight="1">
      <c r="A134" s="91"/>
      <c r="B134" s="1"/>
      <c r="C134" s="1"/>
      <c r="E134" s="88"/>
      <c r="F134" s="88"/>
      <c r="G134" s="1"/>
      <c r="H134" s="1"/>
    </row>
    <row r="135" ht="15.75" customHeight="1">
      <c r="A135" s="91"/>
      <c r="B135" s="1"/>
      <c r="C135" s="1"/>
      <c r="E135" s="88"/>
      <c r="F135" s="88"/>
      <c r="G135" s="1"/>
      <c r="H135" s="1"/>
    </row>
    <row r="136" ht="15.75" customHeight="1">
      <c r="A136" s="91"/>
      <c r="B136" s="1"/>
      <c r="C136" s="1"/>
      <c r="E136" s="88"/>
      <c r="F136" s="88"/>
      <c r="G136" s="1"/>
      <c r="H136" s="1"/>
    </row>
    <row r="137" ht="15.75" customHeight="1">
      <c r="A137" s="91"/>
      <c r="B137" s="1"/>
      <c r="C137" s="89"/>
      <c r="E137" s="88"/>
      <c r="F137" s="88"/>
      <c r="G137" s="1"/>
      <c r="H137" s="1"/>
    </row>
    <row r="138" ht="15.75" customHeight="1">
      <c r="A138" s="91"/>
      <c r="B138" s="1"/>
      <c r="C138" s="89"/>
      <c r="E138" s="88"/>
      <c r="F138" s="88"/>
      <c r="G138" s="1"/>
      <c r="H138" s="1"/>
    </row>
    <row r="139" ht="15.75" customHeight="1">
      <c r="A139" s="91"/>
      <c r="B139" s="1"/>
      <c r="C139" s="89"/>
      <c r="E139" s="88"/>
      <c r="F139" s="88"/>
      <c r="G139" s="1"/>
      <c r="H139" s="1"/>
    </row>
    <row r="140" ht="15.75" customHeight="1">
      <c r="A140" s="91"/>
      <c r="B140" s="1"/>
      <c r="C140" s="89"/>
      <c r="E140" s="88"/>
      <c r="F140" s="88"/>
      <c r="G140" s="1"/>
      <c r="H140" s="1"/>
    </row>
    <row r="141" ht="15.75" customHeight="1">
      <c r="A141" s="91"/>
      <c r="B141" s="88"/>
      <c r="C141" s="89"/>
      <c r="E141" s="88"/>
      <c r="F141" s="88"/>
      <c r="G141" s="1"/>
      <c r="H141" s="1"/>
    </row>
    <row r="142" ht="15.75" customHeight="1">
      <c r="A142" s="91"/>
      <c r="B142" s="88"/>
      <c r="C142" s="89"/>
      <c r="E142" s="88"/>
      <c r="F142" s="88"/>
      <c r="G142" s="1"/>
      <c r="H142" s="1"/>
    </row>
    <row r="143" ht="15.75" customHeight="1">
      <c r="A143" s="91"/>
      <c r="B143" s="88"/>
      <c r="C143" s="89"/>
      <c r="E143" s="88"/>
      <c r="F143" s="88"/>
      <c r="G143" s="1"/>
      <c r="H143" s="1"/>
    </row>
    <row r="144" ht="15.75" customHeight="1">
      <c r="A144" s="91"/>
      <c r="B144" s="88"/>
      <c r="C144" s="89"/>
      <c r="E144" s="88"/>
      <c r="F144" s="88"/>
      <c r="G144" s="1"/>
      <c r="H144" s="1"/>
    </row>
    <row r="145" ht="15.75" customHeight="1">
      <c r="A145" s="91"/>
      <c r="B145" s="88"/>
      <c r="C145" s="89"/>
      <c r="E145" s="88"/>
      <c r="F145" s="88"/>
      <c r="G145" s="1"/>
      <c r="H145" s="1"/>
    </row>
    <row r="146" ht="15.75" customHeight="1">
      <c r="A146" s="91"/>
      <c r="B146" s="88"/>
      <c r="C146" s="89"/>
      <c r="E146" s="88"/>
      <c r="F146" s="88"/>
      <c r="G146" s="1"/>
      <c r="H146" s="1"/>
    </row>
    <row r="147" ht="15.75" customHeight="1">
      <c r="A147" s="91"/>
      <c r="B147" s="88"/>
      <c r="C147" s="89"/>
      <c r="E147" s="88"/>
      <c r="F147" s="88"/>
      <c r="G147" s="1"/>
      <c r="H147" s="1"/>
    </row>
    <row r="148" ht="15.75" customHeight="1">
      <c r="A148" s="91"/>
      <c r="B148" s="88"/>
      <c r="C148" s="89"/>
      <c r="E148" s="88"/>
      <c r="F148" s="88"/>
      <c r="G148" s="1"/>
      <c r="H148" s="1"/>
    </row>
    <row r="149" ht="15.75" customHeight="1">
      <c r="A149" s="91"/>
      <c r="B149" s="88"/>
      <c r="C149" s="89"/>
      <c r="E149" s="88"/>
      <c r="F149" s="88"/>
      <c r="G149" s="1"/>
      <c r="H149" s="1"/>
    </row>
    <row r="150" ht="15.75" customHeight="1">
      <c r="A150" s="91"/>
      <c r="B150" s="88"/>
      <c r="C150" s="89"/>
      <c r="E150" s="88"/>
      <c r="F150" s="88"/>
      <c r="G150" s="1"/>
      <c r="H150" s="1"/>
    </row>
    <row r="151" ht="15.75" customHeight="1">
      <c r="A151" s="91"/>
      <c r="B151" s="88"/>
      <c r="C151" s="89"/>
      <c r="E151" s="88"/>
      <c r="F151" s="88"/>
      <c r="G151" s="1"/>
      <c r="H151" s="1"/>
    </row>
    <row r="152" ht="15.75" customHeight="1">
      <c r="A152" s="1"/>
      <c r="B152" s="88"/>
      <c r="C152" s="1"/>
      <c r="E152" s="88"/>
      <c r="F152" s="88"/>
      <c r="G152" s="1"/>
      <c r="H152" s="1"/>
    </row>
    <row r="153" ht="15.75" customHeight="1">
      <c r="A153" s="1"/>
      <c r="B153" s="88"/>
      <c r="C153" s="1"/>
      <c r="E153" s="88"/>
      <c r="F153" s="88"/>
      <c r="G153" s="1"/>
      <c r="H153" s="1"/>
    </row>
    <row r="154" ht="15.75" customHeight="1">
      <c r="A154" s="1"/>
      <c r="B154" s="88"/>
      <c r="C154" s="1"/>
      <c r="E154" s="88"/>
      <c r="F154" s="88"/>
      <c r="G154" s="1"/>
      <c r="H154" s="1"/>
    </row>
    <row r="155" ht="15.75" customHeight="1">
      <c r="A155" s="1"/>
      <c r="B155" s="1"/>
      <c r="C155" s="1"/>
      <c r="E155" s="88"/>
      <c r="F155" s="88"/>
      <c r="G155" s="1"/>
      <c r="H155" s="1"/>
    </row>
    <row r="156" ht="15.75" customHeight="1">
      <c r="A156" s="1"/>
      <c r="B156" s="1"/>
      <c r="C156" s="1"/>
      <c r="E156" s="88"/>
      <c r="F156" s="88"/>
      <c r="G156" s="1"/>
      <c r="H156" s="1"/>
    </row>
    <row r="157" ht="15.75" customHeight="1">
      <c r="A157" s="1"/>
      <c r="B157" s="88"/>
      <c r="C157" s="89"/>
      <c r="E157" s="88"/>
      <c r="F157" s="88"/>
      <c r="G157" s="1"/>
      <c r="H157" s="1"/>
    </row>
    <row r="158" ht="15.75" customHeight="1">
      <c r="A158" s="1"/>
      <c r="B158" s="88"/>
      <c r="C158" s="89"/>
      <c r="E158" s="88"/>
      <c r="F158" s="88"/>
      <c r="G158" s="1"/>
      <c r="H158" s="1"/>
    </row>
    <row r="159" ht="15.75" customHeight="1">
      <c r="A159" s="1"/>
      <c r="B159" s="88"/>
      <c r="C159" s="89"/>
      <c r="E159" s="88"/>
      <c r="F159" s="88"/>
      <c r="G159" s="1"/>
      <c r="H159" s="1"/>
    </row>
    <row r="160" ht="15.75" customHeight="1">
      <c r="A160" s="1"/>
      <c r="B160" s="88"/>
      <c r="C160" s="89"/>
      <c r="E160" s="88"/>
      <c r="F160" s="88"/>
      <c r="G160" s="1"/>
      <c r="H160" s="1"/>
    </row>
    <row r="161" ht="15.75" customHeight="1">
      <c r="A161" s="1"/>
      <c r="B161" s="88"/>
      <c r="C161" s="89"/>
      <c r="E161" s="88"/>
      <c r="F161" s="88"/>
      <c r="G161" s="1"/>
      <c r="H161" s="1"/>
    </row>
    <row r="162" ht="15.75" customHeight="1">
      <c r="A162" s="1"/>
      <c r="B162" s="88"/>
      <c r="C162" s="1"/>
      <c r="E162" s="88"/>
      <c r="F162" s="88"/>
      <c r="G162" s="1"/>
      <c r="H162" s="1"/>
    </row>
    <row r="163" ht="15.75" customHeight="1">
      <c r="A163" s="1"/>
      <c r="B163" s="88"/>
      <c r="C163" s="1"/>
      <c r="E163" s="88"/>
      <c r="F163" s="88"/>
      <c r="G163" s="1"/>
      <c r="H163" s="1"/>
    </row>
    <row r="164" ht="15.75" customHeight="1">
      <c r="A164" s="1"/>
      <c r="B164" s="88"/>
      <c r="C164" s="1"/>
      <c r="E164" s="88"/>
      <c r="F164" s="88"/>
      <c r="G164" s="1"/>
      <c r="H164" s="1"/>
    </row>
    <row r="165" ht="15.75" customHeight="1">
      <c r="A165" s="1"/>
      <c r="B165" s="88"/>
      <c r="C165" s="1"/>
      <c r="E165" s="88"/>
      <c r="F165" s="88"/>
      <c r="G165" s="1"/>
      <c r="H165" s="1"/>
    </row>
    <row r="166" ht="15.75" customHeight="1">
      <c r="A166" s="1"/>
      <c r="B166" s="88"/>
      <c r="C166" s="1"/>
      <c r="E166" s="88"/>
      <c r="F166" s="88"/>
      <c r="G166" s="1"/>
      <c r="H166" s="1"/>
    </row>
    <row r="167" ht="15.75" customHeight="1">
      <c r="A167" s="1"/>
      <c r="B167" s="88"/>
      <c r="C167" s="1"/>
      <c r="E167" s="88"/>
      <c r="F167" s="88"/>
      <c r="G167" s="1"/>
      <c r="H167" s="1"/>
    </row>
    <row r="168" ht="15.75" customHeight="1">
      <c r="A168" s="1"/>
      <c r="B168" s="88"/>
      <c r="C168" s="1"/>
      <c r="E168" s="88"/>
      <c r="F168" s="88"/>
      <c r="G168" s="1"/>
      <c r="H168" s="1"/>
    </row>
    <row r="169" ht="15.75" customHeight="1">
      <c r="A169" s="1"/>
      <c r="B169" s="88"/>
      <c r="C169" s="1"/>
      <c r="E169" s="88"/>
      <c r="F169" s="88"/>
      <c r="G169" s="1"/>
      <c r="H169" s="1"/>
    </row>
    <row r="170" ht="15.75" customHeight="1">
      <c r="A170" s="1"/>
      <c r="B170" s="88"/>
      <c r="C170" s="96"/>
      <c r="E170" s="88"/>
      <c r="F170" s="88"/>
      <c r="G170" s="1"/>
      <c r="H170" s="1"/>
    </row>
    <row r="171" ht="15.75" customHeight="1">
      <c r="A171" s="1"/>
      <c r="B171" s="88"/>
      <c r="C171" s="89"/>
      <c r="E171" s="88"/>
      <c r="F171" s="88"/>
      <c r="G171" s="1"/>
      <c r="H171" s="1"/>
    </row>
    <row r="172" ht="15.75" customHeight="1">
      <c r="A172" s="1"/>
      <c r="B172" s="88"/>
      <c r="C172" s="1"/>
      <c r="E172" s="88"/>
      <c r="F172" s="88"/>
      <c r="G172" s="1"/>
      <c r="H172" s="1"/>
    </row>
    <row r="173" ht="15.75" customHeight="1">
      <c r="A173" s="1"/>
      <c r="B173" s="88"/>
      <c r="C173" s="1"/>
      <c r="E173" s="88"/>
      <c r="F173" s="88"/>
      <c r="G173" s="1"/>
      <c r="H173" s="1"/>
    </row>
    <row r="174" ht="21.0" customHeight="1">
      <c r="A174" s="1"/>
      <c r="B174" s="88"/>
      <c r="C174" s="1"/>
      <c r="E174" s="88"/>
      <c r="F174" s="88"/>
      <c r="G174" s="1"/>
      <c r="H174" s="1"/>
    </row>
    <row r="175" ht="15.75" customHeight="1">
      <c r="A175" s="1"/>
      <c r="B175" s="88"/>
      <c r="C175" s="89"/>
      <c r="E175" s="88"/>
      <c r="F175" s="88"/>
      <c r="G175" s="1"/>
      <c r="H175" s="1"/>
    </row>
    <row r="176" ht="15.75" customHeight="1">
      <c r="A176" s="1"/>
      <c r="B176" s="88"/>
      <c r="C176" s="89"/>
      <c r="E176" s="88"/>
      <c r="F176" s="88"/>
      <c r="G176" s="1"/>
      <c r="H176" s="1"/>
    </row>
    <row r="177" ht="15.75" customHeight="1">
      <c r="A177" s="1"/>
      <c r="B177" s="88"/>
      <c r="C177" s="89"/>
      <c r="E177" s="88"/>
      <c r="F177" s="88"/>
      <c r="G177" s="1"/>
      <c r="H177" s="1"/>
    </row>
    <row r="178" ht="15.75" customHeight="1">
      <c r="A178" s="1"/>
      <c r="B178" s="88"/>
      <c r="C178" s="96"/>
      <c r="E178" s="88"/>
      <c r="F178" s="88"/>
      <c r="G178" s="1"/>
      <c r="H178" s="1"/>
    </row>
    <row r="179" ht="15.75" customHeight="1">
      <c r="A179" s="1"/>
      <c r="B179" s="88"/>
      <c r="C179" s="89"/>
      <c r="E179" s="88"/>
      <c r="F179" s="88"/>
      <c r="G179" s="1"/>
      <c r="H179" s="1"/>
    </row>
    <row r="180" ht="15.75" customHeight="1">
      <c r="A180" s="1"/>
      <c r="B180" s="88"/>
      <c r="C180" s="89"/>
      <c r="E180" s="88"/>
      <c r="F180" s="88"/>
      <c r="G180" s="1"/>
      <c r="H180" s="1"/>
    </row>
    <row r="181" ht="15.75" customHeight="1">
      <c r="A181" s="1"/>
      <c r="B181" s="88"/>
      <c r="C181" s="89"/>
      <c r="E181" s="88"/>
      <c r="F181" s="88"/>
      <c r="G181" s="1"/>
      <c r="H181" s="1"/>
    </row>
    <row r="182" ht="15.75" customHeight="1">
      <c r="A182" s="1"/>
      <c r="B182" s="88"/>
      <c r="C182" s="89"/>
      <c r="E182" s="88"/>
      <c r="F182" s="88"/>
      <c r="G182" s="1"/>
      <c r="H182" s="1"/>
    </row>
    <row r="183" ht="15.75" customHeight="1">
      <c r="A183" s="1"/>
      <c r="B183" s="88"/>
      <c r="C183" s="89"/>
      <c r="E183" s="88"/>
      <c r="F183" s="88"/>
      <c r="G183" s="1"/>
      <c r="H183" s="1"/>
    </row>
    <row r="184" ht="15.75" customHeight="1">
      <c r="A184" s="1"/>
      <c r="B184" s="88"/>
      <c r="C184" s="89"/>
      <c r="E184" s="88"/>
      <c r="F184" s="88"/>
      <c r="G184" s="1"/>
      <c r="H184" s="1"/>
    </row>
    <row r="185" ht="15.75" customHeight="1">
      <c r="A185" s="1"/>
      <c r="B185" s="88"/>
      <c r="C185" s="89"/>
      <c r="E185" s="88"/>
      <c r="F185" s="88"/>
      <c r="G185" s="1"/>
      <c r="H185" s="1"/>
    </row>
    <row r="186" ht="15.75" customHeight="1">
      <c r="A186" s="1"/>
      <c r="B186" s="88"/>
      <c r="C186" s="89"/>
      <c r="E186" s="88"/>
      <c r="F186" s="88"/>
      <c r="G186" s="1"/>
      <c r="H186" s="1"/>
    </row>
    <row r="187" ht="15.75" customHeight="1">
      <c r="A187" s="1"/>
      <c r="B187" s="88"/>
      <c r="C187" s="89"/>
      <c r="E187" s="88"/>
      <c r="F187" s="88"/>
      <c r="G187" s="1"/>
      <c r="H187" s="1"/>
    </row>
    <row r="188" ht="15.75" customHeight="1">
      <c r="A188" s="1"/>
      <c r="B188" s="88"/>
      <c r="C188" s="89"/>
      <c r="E188" s="88"/>
      <c r="F188" s="88"/>
      <c r="G188" s="1"/>
      <c r="H188" s="1"/>
    </row>
    <row r="189" ht="15.75" customHeight="1">
      <c r="A189" s="1"/>
      <c r="B189" s="88"/>
      <c r="C189" s="89"/>
      <c r="E189" s="88"/>
      <c r="F189" s="88"/>
      <c r="G189" s="1"/>
      <c r="H189" s="1"/>
    </row>
    <row r="190" ht="15.75" customHeight="1">
      <c r="A190" s="1"/>
      <c r="B190" s="88"/>
      <c r="C190" s="89"/>
      <c r="E190" s="88"/>
      <c r="F190" s="88"/>
      <c r="G190" s="1"/>
      <c r="H190" s="1"/>
    </row>
    <row r="191" ht="15.75" customHeight="1">
      <c r="A191" s="1"/>
      <c r="B191" s="88"/>
      <c r="C191" s="89"/>
      <c r="E191" s="88"/>
      <c r="F191" s="88"/>
      <c r="G191" s="1"/>
      <c r="H191" s="1"/>
    </row>
    <row r="192" ht="15.75" customHeight="1">
      <c r="A192" s="1"/>
      <c r="B192" s="88"/>
      <c r="C192" s="89"/>
      <c r="E192" s="88"/>
      <c r="F192" s="88"/>
      <c r="G192" s="1"/>
      <c r="H192" s="1"/>
    </row>
    <row r="193" ht="15.75" customHeight="1">
      <c r="A193" s="1"/>
      <c r="B193" s="88"/>
      <c r="C193" s="89"/>
      <c r="E193" s="88"/>
      <c r="F193" s="88"/>
      <c r="G193" s="1"/>
      <c r="H193" s="1"/>
    </row>
    <row r="194" ht="15.75" customHeight="1">
      <c r="A194" s="1"/>
      <c r="B194" s="88"/>
      <c r="C194" s="89"/>
      <c r="E194" s="88"/>
      <c r="F194" s="88"/>
      <c r="G194" s="1"/>
      <c r="H194" s="1"/>
    </row>
    <row r="195" ht="15.75" customHeight="1">
      <c r="A195" s="1"/>
      <c r="B195" s="88"/>
      <c r="C195" s="89"/>
      <c r="E195" s="88"/>
      <c r="F195" s="88"/>
      <c r="G195" s="1"/>
      <c r="H195" s="1"/>
    </row>
    <row r="196" ht="15.75" customHeight="1">
      <c r="A196" s="1"/>
      <c r="C196" s="89"/>
      <c r="E196" s="88"/>
      <c r="F196" s="88"/>
      <c r="G196" s="1"/>
      <c r="H196" s="1"/>
    </row>
    <row r="197" ht="15.75" customHeight="1">
      <c r="A197" s="1"/>
      <c r="C197" s="89"/>
      <c r="E197" s="88"/>
      <c r="F197" s="88"/>
      <c r="G197" s="1"/>
      <c r="H197" s="1"/>
    </row>
    <row r="198" ht="15.75" customHeight="1">
      <c r="A198" s="1"/>
      <c r="C198" s="89"/>
      <c r="E198" s="88"/>
      <c r="F198" s="88"/>
      <c r="G198" s="1"/>
      <c r="H198" s="1"/>
    </row>
    <row r="199" ht="15.75" customHeight="1">
      <c r="A199" s="1"/>
      <c r="C199" s="89"/>
      <c r="E199" s="88"/>
      <c r="F199" s="88"/>
      <c r="G199" s="1"/>
      <c r="H199" s="1"/>
    </row>
    <row r="200" ht="15.75" customHeight="1">
      <c r="A200" s="1"/>
      <c r="C200" s="89"/>
      <c r="E200" s="88"/>
      <c r="F200" s="88"/>
      <c r="G200" s="1"/>
      <c r="H200" s="1"/>
    </row>
    <row r="201" ht="15.75" customHeight="1">
      <c r="A201" s="1"/>
      <c r="B201" s="88"/>
      <c r="C201" s="89"/>
      <c r="E201" s="88"/>
      <c r="F201" s="88"/>
      <c r="G201" s="1"/>
      <c r="H201" s="1"/>
    </row>
    <row r="202" ht="15.75" customHeight="1">
      <c r="A202" s="1"/>
      <c r="B202" s="88"/>
      <c r="C202" s="89"/>
      <c r="E202" s="88"/>
      <c r="F202" s="88"/>
      <c r="G202" s="1"/>
      <c r="H202" s="1"/>
    </row>
    <row r="203" ht="15.75" customHeight="1">
      <c r="A203" s="1"/>
      <c r="B203" s="88"/>
      <c r="C203" s="89"/>
      <c r="E203" s="88"/>
      <c r="F203" s="88"/>
      <c r="G203" s="1"/>
      <c r="H203" s="1"/>
    </row>
    <row r="204" ht="15.75" customHeight="1">
      <c r="A204" s="1"/>
      <c r="B204" s="88"/>
      <c r="C204" s="89"/>
      <c r="E204" s="88"/>
      <c r="F204" s="88"/>
      <c r="G204" s="1"/>
      <c r="H204" s="1"/>
    </row>
    <row r="205" ht="15.75" customHeight="1">
      <c r="A205" s="1"/>
      <c r="B205" s="88"/>
      <c r="C205" s="89"/>
      <c r="E205" s="88"/>
      <c r="F205" s="88"/>
      <c r="G205" s="1"/>
      <c r="H205" s="1"/>
    </row>
    <row r="206" ht="15.75" customHeight="1">
      <c r="A206" s="1"/>
      <c r="B206" s="88"/>
      <c r="C206" s="89"/>
      <c r="E206" s="88"/>
      <c r="F206" s="88"/>
      <c r="G206" s="1"/>
      <c r="H206" s="1"/>
    </row>
    <row r="207" ht="15.75" customHeight="1">
      <c r="A207" s="1"/>
      <c r="B207" s="88"/>
      <c r="C207" s="89"/>
      <c r="E207" s="88"/>
      <c r="F207" s="88"/>
      <c r="G207" s="1"/>
      <c r="H207" s="1"/>
    </row>
    <row r="208" ht="15.75" customHeight="1">
      <c r="A208" s="1"/>
      <c r="B208" s="88"/>
      <c r="C208" s="89"/>
      <c r="E208" s="88"/>
      <c r="F208" s="88"/>
      <c r="G208" s="1"/>
      <c r="H208" s="1"/>
    </row>
    <row r="209" ht="15.75" customHeight="1">
      <c r="A209" s="1"/>
      <c r="B209" s="88"/>
      <c r="C209" s="89"/>
      <c r="E209" s="88"/>
      <c r="F209" s="88"/>
      <c r="G209" s="1"/>
      <c r="H209" s="1"/>
    </row>
    <row r="210" ht="15.75" customHeight="1">
      <c r="A210" s="1"/>
      <c r="B210" s="88"/>
      <c r="C210" s="89"/>
      <c r="E210" s="88"/>
      <c r="F210" s="88"/>
      <c r="G210" s="1"/>
      <c r="H210" s="1"/>
    </row>
    <row r="211" ht="15.75" customHeight="1">
      <c r="A211" s="1"/>
      <c r="B211" s="88"/>
      <c r="C211" s="89"/>
      <c r="E211" s="88"/>
      <c r="F211" s="88"/>
      <c r="G211" s="1"/>
      <c r="H211" s="1"/>
    </row>
    <row r="212" ht="15.75" customHeight="1">
      <c r="A212" s="1"/>
      <c r="B212" s="88"/>
      <c r="C212" s="89"/>
      <c r="E212" s="88"/>
      <c r="F212" s="88"/>
      <c r="G212" s="1"/>
      <c r="H212" s="1"/>
    </row>
    <row r="213" ht="15.75" customHeight="1">
      <c r="A213" s="1"/>
      <c r="B213" s="88"/>
      <c r="C213" s="89"/>
      <c r="E213" s="88"/>
      <c r="F213" s="88"/>
      <c r="G213" s="1"/>
      <c r="H213" s="1"/>
    </row>
    <row r="214" ht="15.75" customHeight="1">
      <c r="A214" s="1"/>
      <c r="B214" s="88"/>
      <c r="C214" s="89"/>
      <c r="E214" s="88"/>
      <c r="F214" s="88"/>
      <c r="G214" s="1"/>
      <c r="H214" s="1"/>
    </row>
    <row r="215" ht="15.75" customHeight="1">
      <c r="A215" s="1"/>
      <c r="B215" s="88"/>
      <c r="C215" s="89"/>
      <c r="E215" s="88"/>
      <c r="F215" s="88"/>
      <c r="G215" s="1"/>
      <c r="H215" s="1"/>
    </row>
    <row r="216" ht="15.75" customHeight="1">
      <c r="A216" s="1"/>
      <c r="B216" s="88"/>
      <c r="C216" s="89"/>
      <c r="E216" s="88"/>
      <c r="F216" s="88"/>
      <c r="G216" s="1"/>
      <c r="H216" s="1"/>
    </row>
    <row r="217" ht="15.75" customHeight="1">
      <c r="A217" s="1"/>
      <c r="B217" s="88"/>
      <c r="C217" s="89"/>
      <c r="E217" s="88"/>
      <c r="F217" s="88"/>
      <c r="G217" s="1"/>
      <c r="H217" s="1"/>
    </row>
    <row r="218" ht="15.75" customHeight="1">
      <c r="A218" s="1"/>
      <c r="B218" s="88"/>
      <c r="C218" s="89"/>
      <c r="E218" s="88"/>
      <c r="F218" s="88"/>
      <c r="G218" s="1"/>
      <c r="H218" s="1"/>
    </row>
    <row r="219" ht="15.75" customHeight="1">
      <c r="A219" s="1"/>
      <c r="E219" s="88"/>
      <c r="F219" s="88"/>
      <c r="G219" s="1"/>
      <c r="H219" s="1"/>
    </row>
    <row r="220" ht="15.75" customHeight="1">
      <c r="A220" s="1"/>
      <c r="E220" s="88"/>
      <c r="F220" s="88"/>
      <c r="G220" s="1"/>
      <c r="H220" s="1"/>
    </row>
    <row r="221" ht="15.75" customHeight="1">
      <c r="A221" s="1"/>
      <c r="E221" s="88"/>
      <c r="F221" s="88"/>
      <c r="G221" s="1"/>
      <c r="H221" s="1"/>
    </row>
    <row r="222" ht="15.75" customHeight="1">
      <c r="A222" s="1"/>
      <c r="E222" s="88"/>
      <c r="F222" s="88"/>
      <c r="G222" s="1"/>
      <c r="H222" s="1"/>
    </row>
    <row r="223" ht="15.75" customHeight="1">
      <c r="A223" s="1"/>
      <c r="E223" s="88"/>
      <c r="F223" s="88"/>
      <c r="G223" s="1"/>
      <c r="H223" s="1"/>
    </row>
    <row r="224" ht="15.75" customHeight="1">
      <c r="A224" s="1"/>
      <c r="E224" s="88"/>
      <c r="F224" s="88"/>
      <c r="G224" s="1"/>
      <c r="H224" s="1"/>
    </row>
    <row r="225" ht="15.75" customHeight="1">
      <c r="A225" s="1"/>
      <c r="E225" s="88"/>
      <c r="F225" s="88"/>
      <c r="G225" s="1"/>
      <c r="H225" s="1"/>
    </row>
    <row r="226" ht="15.75" customHeight="1">
      <c r="A226" s="1"/>
      <c r="E226" s="88"/>
      <c r="F226" s="88"/>
      <c r="G226" s="1"/>
      <c r="H226" s="1"/>
    </row>
    <row r="227" ht="15.75" customHeight="1">
      <c r="A227" s="1"/>
      <c r="B227" s="88"/>
      <c r="C227" s="1"/>
      <c r="E227" s="88"/>
      <c r="F227" s="88"/>
      <c r="G227" s="1"/>
      <c r="H227" s="1"/>
    </row>
    <row r="228" ht="15.75" customHeight="1">
      <c r="A228" s="1"/>
      <c r="B228" s="88"/>
      <c r="C228" s="1"/>
      <c r="E228" s="88"/>
      <c r="F228" s="88"/>
      <c r="G228" s="1"/>
      <c r="H228" s="1"/>
    </row>
    <row r="229" ht="15.75" customHeight="1">
      <c r="A229" s="1"/>
      <c r="B229" s="88"/>
      <c r="C229" s="1"/>
      <c r="E229" s="88"/>
      <c r="F229" s="88"/>
      <c r="G229" s="1"/>
      <c r="H229" s="1"/>
    </row>
    <row r="230" ht="15.75" customHeight="1">
      <c r="A230" s="1"/>
      <c r="B230" s="88"/>
      <c r="C230" s="1"/>
      <c r="E230" s="88"/>
      <c r="F230" s="88"/>
      <c r="G230" s="1"/>
      <c r="H230" s="1"/>
    </row>
    <row r="231" ht="15.75" customHeight="1">
      <c r="A231" s="1"/>
      <c r="B231" s="88"/>
      <c r="C231" s="1"/>
      <c r="E231" s="88"/>
      <c r="F231" s="88"/>
      <c r="G231" s="1"/>
      <c r="H231" s="1"/>
    </row>
    <row r="232" ht="15.75" customHeight="1">
      <c r="A232" s="1"/>
      <c r="B232" s="88"/>
      <c r="C232" s="1"/>
      <c r="E232" s="88"/>
      <c r="F232" s="88"/>
      <c r="G232" s="1"/>
      <c r="H232" s="1"/>
    </row>
    <row r="233" ht="15.75" customHeight="1">
      <c r="A233" s="1"/>
      <c r="B233" s="88"/>
      <c r="C233" s="1"/>
      <c r="E233" s="88"/>
      <c r="F233" s="88"/>
      <c r="G233" s="1"/>
      <c r="H233" s="1"/>
    </row>
    <row r="234" ht="15.75" customHeight="1">
      <c r="A234" s="1"/>
      <c r="B234" s="88"/>
      <c r="C234" s="1"/>
      <c r="E234" s="88"/>
      <c r="F234" s="88"/>
      <c r="G234" s="1"/>
      <c r="H234" s="1"/>
    </row>
    <row r="235" ht="15.75" customHeight="1">
      <c r="A235" s="1"/>
      <c r="B235" s="1"/>
      <c r="C235" s="1"/>
      <c r="E235" s="88"/>
      <c r="F235" s="88"/>
      <c r="G235" s="88"/>
      <c r="H235" s="88"/>
    </row>
    <row r="236" ht="15.75" customHeight="1">
      <c r="A236" s="1"/>
      <c r="B236" s="1"/>
      <c r="C236" s="1"/>
      <c r="E236" s="88"/>
      <c r="F236" s="88"/>
      <c r="G236" s="88"/>
      <c r="H236" s="88"/>
    </row>
    <row r="237" ht="15.75" customHeight="1">
      <c r="A237" s="1"/>
      <c r="B237" s="1"/>
      <c r="C237" s="1"/>
      <c r="E237" s="88"/>
      <c r="F237" s="88"/>
      <c r="G237" s="88"/>
      <c r="H237" s="88"/>
    </row>
    <row r="238" ht="15.75" customHeight="1">
      <c r="A238" s="1"/>
      <c r="B238" s="1"/>
      <c r="C238" s="1"/>
      <c r="E238" s="88"/>
      <c r="F238" s="88"/>
      <c r="G238" s="88"/>
      <c r="H238" s="88"/>
    </row>
    <row r="239" ht="15.75" customHeight="1">
      <c r="A239" s="1"/>
      <c r="B239" s="1"/>
      <c r="C239" s="1"/>
      <c r="E239" s="88"/>
      <c r="F239" s="88"/>
      <c r="G239" s="88"/>
      <c r="H239" s="88"/>
    </row>
    <row r="240" ht="15.75" customHeight="1">
      <c r="A240" s="1"/>
      <c r="B240" s="1"/>
      <c r="C240" s="1"/>
      <c r="E240" s="88"/>
      <c r="F240" s="88"/>
      <c r="G240" s="88"/>
      <c r="H240" s="88"/>
    </row>
    <row r="241" ht="15.75" customHeight="1">
      <c r="A241" s="1"/>
      <c r="B241" s="1"/>
      <c r="C241" s="1"/>
      <c r="E241" s="88"/>
      <c r="F241" s="88"/>
      <c r="G241" s="88"/>
      <c r="H241" s="88"/>
    </row>
    <row r="242" ht="15.75" customHeight="1">
      <c r="A242" s="1"/>
      <c r="B242" s="1"/>
      <c r="C242" s="1"/>
      <c r="E242" s="88"/>
      <c r="F242" s="88"/>
      <c r="G242" s="88"/>
      <c r="H242" s="88"/>
    </row>
    <row r="243" ht="15.75" customHeight="1">
      <c r="A243" s="1"/>
      <c r="B243" s="1"/>
      <c r="C243" s="1"/>
      <c r="E243" s="88"/>
      <c r="F243" s="88"/>
      <c r="G243" s="88"/>
      <c r="H243" s="88"/>
    </row>
    <row r="244" ht="15.75" customHeight="1">
      <c r="A244" s="1"/>
      <c r="B244" s="1"/>
      <c r="C244" s="1"/>
      <c r="E244" s="88"/>
      <c r="F244" s="88"/>
      <c r="G244" s="88"/>
      <c r="H244" s="88"/>
    </row>
    <row r="245" ht="15.75" customHeight="1">
      <c r="A245" s="1"/>
      <c r="B245" s="1"/>
      <c r="C245" s="1"/>
      <c r="E245" s="88"/>
      <c r="F245" s="88"/>
      <c r="G245" s="88"/>
      <c r="H245" s="88"/>
    </row>
    <row r="246" ht="15.75" customHeight="1">
      <c r="A246" s="1"/>
      <c r="B246" s="1"/>
      <c r="C246" s="1"/>
      <c r="E246" s="88"/>
      <c r="F246" s="88"/>
      <c r="G246" s="88"/>
      <c r="H246" s="88"/>
    </row>
    <row r="247" ht="15.75" customHeight="1">
      <c r="A247" s="1"/>
      <c r="B247" s="1"/>
      <c r="C247" s="1"/>
      <c r="E247" s="88"/>
      <c r="F247" s="88"/>
      <c r="G247" s="88"/>
      <c r="H247" s="88"/>
    </row>
    <row r="248" ht="15.75" customHeight="1">
      <c r="A248" s="1"/>
      <c r="B248" s="1"/>
      <c r="C248" s="1"/>
      <c r="E248" s="88"/>
      <c r="F248" s="88"/>
      <c r="G248" s="88"/>
      <c r="H248" s="88"/>
    </row>
    <row r="249" ht="15.75" customHeight="1">
      <c r="A249" s="1"/>
      <c r="B249" s="1"/>
      <c r="C249" s="1"/>
      <c r="E249" s="88"/>
      <c r="F249" s="88"/>
      <c r="G249" s="88"/>
      <c r="H249" s="88"/>
    </row>
    <row r="250" ht="15.75" customHeight="1">
      <c r="A250" s="1"/>
      <c r="B250" s="1"/>
      <c r="C250" s="1"/>
      <c r="E250" s="88"/>
      <c r="F250" s="88"/>
      <c r="G250" s="88"/>
      <c r="H250" s="88"/>
    </row>
    <row r="251" ht="15.75" customHeight="1">
      <c r="A251" s="1"/>
      <c r="B251" s="1"/>
      <c r="C251" s="1"/>
      <c r="E251" s="88"/>
      <c r="F251" s="88"/>
      <c r="G251" s="88"/>
      <c r="H251" s="88"/>
    </row>
    <row r="252" ht="15.75" customHeight="1">
      <c r="A252" s="1"/>
      <c r="B252" s="1"/>
      <c r="C252" s="1"/>
      <c r="E252" s="88"/>
      <c r="F252" s="88"/>
      <c r="G252" s="88"/>
      <c r="H252" s="88"/>
    </row>
    <row r="253" ht="15.75" customHeight="1">
      <c r="A253" s="1"/>
      <c r="B253" s="1"/>
      <c r="C253" s="1"/>
      <c r="E253" s="88"/>
      <c r="F253" s="88"/>
      <c r="G253" s="88"/>
      <c r="H253" s="88"/>
    </row>
    <row r="254" ht="15.75" customHeight="1">
      <c r="A254" s="1"/>
      <c r="B254" s="1"/>
      <c r="C254" s="1"/>
      <c r="E254" s="88"/>
      <c r="F254" s="88"/>
      <c r="G254" s="88"/>
      <c r="H254" s="88"/>
    </row>
    <row r="255" ht="15.75" customHeight="1">
      <c r="A255" s="1"/>
      <c r="B255" s="1"/>
      <c r="C255" s="1"/>
      <c r="E255" s="88"/>
      <c r="F255" s="88"/>
      <c r="G255" s="88"/>
      <c r="H255" s="88"/>
    </row>
    <row r="256" ht="15.75" customHeight="1">
      <c r="A256" s="1"/>
      <c r="B256" s="1"/>
      <c r="C256" s="1"/>
      <c r="E256" s="88"/>
      <c r="F256" s="88"/>
      <c r="G256" s="88"/>
      <c r="H256" s="88"/>
    </row>
    <row r="257" ht="15.75" customHeight="1">
      <c r="A257" s="1"/>
      <c r="B257" s="1"/>
      <c r="C257" s="1"/>
      <c r="E257" s="88"/>
      <c r="F257" s="88"/>
      <c r="G257" s="88"/>
      <c r="H257" s="88"/>
    </row>
    <row r="258" ht="15.75" customHeight="1">
      <c r="A258" s="1"/>
      <c r="B258" s="1"/>
      <c r="C258" s="1"/>
      <c r="E258" s="88"/>
      <c r="F258" s="88"/>
      <c r="G258" s="88"/>
      <c r="H258" s="88"/>
    </row>
    <row r="259" ht="15.75" customHeight="1">
      <c r="A259" s="91"/>
      <c r="F259" s="88"/>
      <c r="G259" s="88"/>
      <c r="H259" s="88"/>
    </row>
    <row r="260" ht="15.75" customHeight="1">
      <c r="A260" s="91"/>
      <c r="F260" s="88"/>
      <c r="G260" s="88"/>
      <c r="H260" s="88"/>
    </row>
    <row r="261" ht="15.75" customHeight="1">
      <c r="C261" s="89"/>
      <c r="E261" s="88"/>
      <c r="F261" s="88"/>
      <c r="G261" s="88"/>
      <c r="H261" s="88"/>
    </row>
    <row r="262" ht="15.75" customHeight="1">
      <c r="E262" s="88"/>
      <c r="F262" s="88"/>
      <c r="G262" s="88"/>
      <c r="H262" s="88"/>
    </row>
    <row r="263" ht="15.75" customHeight="1">
      <c r="E263" s="88"/>
      <c r="F263" s="88"/>
      <c r="G263" s="88"/>
      <c r="H263" s="88"/>
    </row>
    <row r="264" ht="15.75" customHeight="1">
      <c r="E264" s="88"/>
      <c r="F264" s="88"/>
      <c r="G264" s="88"/>
      <c r="H264" s="88"/>
    </row>
    <row r="265" ht="15.75" customHeight="1">
      <c r="E265" s="88"/>
      <c r="F265" s="88"/>
      <c r="G265" s="88"/>
      <c r="H265" s="88"/>
    </row>
    <row r="266" ht="15.75" customHeight="1">
      <c r="E266" s="88"/>
      <c r="F266" s="88"/>
      <c r="G266" s="88"/>
      <c r="H266" s="88"/>
    </row>
    <row r="267" ht="15.75" customHeight="1">
      <c r="E267" s="88"/>
      <c r="F267" s="88"/>
      <c r="G267" s="88"/>
      <c r="H267" s="88"/>
    </row>
    <row r="268" ht="15.75" customHeight="1">
      <c r="E268" s="88"/>
      <c r="F268" s="88"/>
      <c r="G268" s="88"/>
      <c r="H268" s="88"/>
    </row>
    <row r="269" ht="15.75" customHeight="1">
      <c r="E269" s="88"/>
      <c r="F269" s="88"/>
      <c r="G269" s="88"/>
      <c r="H269" s="88"/>
    </row>
    <row r="270" ht="15.75" customHeight="1">
      <c r="E270" s="88"/>
      <c r="F270" s="88"/>
      <c r="G270" s="88"/>
      <c r="H270" s="88"/>
    </row>
    <row r="271" ht="15.75" customHeight="1">
      <c r="F271" s="4"/>
    </row>
    <row r="272" ht="15.75" customHeight="1">
      <c r="F272" s="4"/>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autoFilter ref="$A$1:$G$270"/>
  <conditionalFormatting sqref="C17:C18 H17:H104 C20:C21 C23:C24 C26:C27 C29:C30 C32:C33 G35:G234 B44:B54 C44:C50 B56:B73 C80:C83 C85:C86 B101:B102 H107:H234 B109:B140 C112:C218 B155:B156 C227:C1014 B235:B1014">
    <cfRule type="expression" dxfId="0" priority="1">
      <formula>regexmatch(D2,".*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97" t="s">
        <v>926</v>
      </c>
      <c r="B1" s="97" t="s">
        <v>1</v>
      </c>
      <c r="C1" s="97" t="s">
        <v>2</v>
      </c>
      <c r="D1" s="97" t="s">
        <v>947</v>
      </c>
    </row>
    <row r="2" ht="15.75" customHeight="1">
      <c r="A2" s="90" t="s">
        <v>947</v>
      </c>
      <c r="B2" s="90" t="s">
        <v>948</v>
      </c>
      <c r="C2" s="90" t="s">
        <v>949</v>
      </c>
      <c r="D2" s="19"/>
    </row>
    <row r="3" ht="15.75" customHeight="1">
      <c r="A3" s="90" t="s">
        <v>947</v>
      </c>
      <c r="B3" s="90" t="s">
        <v>950</v>
      </c>
      <c r="C3" s="90" t="s">
        <v>951</v>
      </c>
      <c r="D3" s="19"/>
    </row>
    <row r="4" ht="15.75" customHeight="1">
      <c r="A4" s="90" t="s">
        <v>947</v>
      </c>
      <c r="B4" s="90" t="s">
        <v>952</v>
      </c>
      <c r="C4" s="90" t="s">
        <v>953</v>
      </c>
      <c r="D4" s="19"/>
    </row>
    <row r="5" ht="15.75" customHeight="1">
      <c r="A5" s="90" t="s">
        <v>947</v>
      </c>
      <c r="B5" s="90" t="s">
        <v>954</v>
      </c>
      <c r="C5" s="90" t="s">
        <v>955</v>
      </c>
      <c r="D5" s="19"/>
    </row>
    <row r="6" ht="15.75" customHeight="1">
      <c r="A6" s="90" t="s">
        <v>947</v>
      </c>
      <c r="B6" s="90" t="s">
        <v>956</v>
      </c>
      <c r="C6" s="90" t="s">
        <v>957</v>
      </c>
      <c r="D6" s="19"/>
    </row>
    <row r="7" ht="15.75" customHeight="1">
      <c r="A7" s="90" t="s">
        <v>947</v>
      </c>
      <c r="B7" s="90" t="s">
        <v>958</v>
      </c>
      <c r="C7" s="90" t="s">
        <v>959</v>
      </c>
      <c r="D7" s="19"/>
    </row>
    <row r="8" ht="15.75" customHeight="1">
      <c r="A8" s="90" t="s">
        <v>947</v>
      </c>
      <c r="B8" s="90" t="s">
        <v>960</v>
      </c>
      <c r="C8" s="90" t="s">
        <v>961</v>
      </c>
      <c r="D8" s="19"/>
    </row>
    <row r="9" ht="15.75" customHeight="1">
      <c r="A9" s="90" t="s">
        <v>947</v>
      </c>
      <c r="B9" s="90" t="s">
        <v>962</v>
      </c>
      <c r="C9" s="90" t="s">
        <v>963</v>
      </c>
      <c r="D9" s="19"/>
    </row>
    <row r="10" ht="15.75" customHeight="1">
      <c r="A10" s="90" t="s">
        <v>947</v>
      </c>
      <c r="B10" s="90" t="s">
        <v>964</v>
      </c>
      <c r="C10" s="90" t="s">
        <v>965</v>
      </c>
      <c r="D10" s="19"/>
    </row>
    <row r="11" ht="15.75" customHeight="1">
      <c r="A11" s="90" t="s">
        <v>947</v>
      </c>
      <c r="B11" s="90" t="s">
        <v>966</v>
      </c>
      <c r="C11" s="90" t="s">
        <v>967</v>
      </c>
      <c r="D11" s="19"/>
    </row>
    <row r="12" ht="15.75" customHeight="1">
      <c r="A12" s="90" t="s">
        <v>947</v>
      </c>
      <c r="B12" s="90" t="s">
        <v>968</v>
      </c>
      <c r="C12" s="90" t="s">
        <v>969</v>
      </c>
      <c r="D12" s="19"/>
    </row>
    <row r="13" ht="15.75" customHeight="1">
      <c r="A13" s="90" t="s">
        <v>947</v>
      </c>
      <c r="B13" s="90" t="s">
        <v>970</v>
      </c>
      <c r="C13" s="90" t="s">
        <v>971</v>
      </c>
      <c r="D13" s="19"/>
    </row>
    <row r="14" ht="15.75" customHeight="1">
      <c r="A14" s="90" t="s">
        <v>947</v>
      </c>
      <c r="B14" s="90" t="s">
        <v>972</v>
      </c>
      <c r="C14" s="90" t="s">
        <v>973</v>
      </c>
      <c r="D14" s="19"/>
    </row>
    <row r="15" ht="15.75" customHeight="1">
      <c r="A15" s="90" t="s">
        <v>947</v>
      </c>
      <c r="B15" s="90" t="s">
        <v>974</v>
      </c>
      <c r="C15" s="90" t="s">
        <v>975</v>
      </c>
      <c r="D15" s="19"/>
    </row>
    <row r="16" ht="15.75" customHeight="1">
      <c r="A16" s="90" t="s">
        <v>947</v>
      </c>
      <c r="B16" s="90" t="s">
        <v>976</v>
      </c>
      <c r="C16" s="90" t="s">
        <v>977</v>
      </c>
      <c r="D16" s="19"/>
    </row>
    <row r="17" ht="15.75" customHeight="1">
      <c r="A17" s="90" t="s">
        <v>947</v>
      </c>
      <c r="B17" s="90" t="s">
        <v>978</v>
      </c>
      <c r="C17" s="90" t="s">
        <v>979</v>
      </c>
      <c r="D17" s="19"/>
    </row>
    <row r="18" ht="15.75" customHeight="1">
      <c r="A18" s="90" t="s">
        <v>947</v>
      </c>
      <c r="B18" s="90" t="s">
        <v>980</v>
      </c>
      <c r="C18" s="90" t="s">
        <v>981</v>
      </c>
      <c r="D18" s="19"/>
    </row>
    <row r="19" ht="15.75" customHeight="1">
      <c r="A19" s="90" t="s">
        <v>947</v>
      </c>
      <c r="B19" s="90" t="s">
        <v>982</v>
      </c>
      <c r="C19" s="90" t="s">
        <v>983</v>
      </c>
      <c r="D19" s="19"/>
    </row>
    <row r="20" ht="15.75" customHeight="1">
      <c r="A20" s="90" t="s">
        <v>947</v>
      </c>
      <c r="B20" s="90" t="s">
        <v>984</v>
      </c>
      <c r="C20" s="90" t="s">
        <v>985</v>
      </c>
      <c r="D20" s="19"/>
    </row>
    <row r="21" ht="15.75" customHeight="1">
      <c r="A21" s="90" t="s">
        <v>947</v>
      </c>
      <c r="B21" s="90" t="s">
        <v>986</v>
      </c>
      <c r="C21" s="90" t="s">
        <v>987</v>
      </c>
      <c r="D21" s="19"/>
    </row>
    <row r="22" ht="15.75" customHeight="1">
      <c r="A22" s="90" t="s">
        <v>947</v>
      </c>
      <c r="B22" s="90" t="s">
        <v>988</v>
      </c>
      <c r="C22" s="90" t="s">
        <v>989</v>
      </c>
      <c r="D22" s="19"/>
    </row>
    <row r="23" ht="15.75" customHeight="1">
      <c r="A23" s="90" t="s">
        <v>947</v>
      </c>
      <c r="B23" s="90" t="s">
        <v>990</v>
      </c>
      <c r="C23" s="90" t="s">
        <v>991</v>
      </c>
      <c r="D23" s="19"/>
    </row>
    <row r="24" ht="15.75" customHeight="1">
      <c r="A24" s="90" t="s">
        <v>947</v>
      </c>
      <c r="B24" s="90" t="s">
        <v>992</v>
      </c>
      <c r="C24" s="90" t="s">
        <v>993</v>
      </c>
      <c r="D24" s="19"/>
    </row>
    <row r="25" ht="15.75" customHeight="1">
      <c r="A25" s="90" t="s">
        <v>947</v>
      </c>
      <c r="B25" s="90" t="s">
        <v>994</v>
      </c>
      <c r="C25" s="90" t="s">
        <v>995</v>
      </c>
      <c r="D25" s="19"/>
    </row>
    <row r="26" ht="15.75" customHeight="1">
      <c r="A26" s="90" t="s">
        <v>947</v>
      </c>
      <c r="B26" s="90" t="s">
        <v>996</v>
      </c>
      <c r="C26" s="90" t="s">
        <v>997</v>
      </c>
      <c r="D26" s="19"/>
    </row>
    <row r="27" ht="15.75" customHeight="1">
      <c r="A27" s="90" t="s">
        <v>947</v>
      </c>
      <c r="B27" s="90" t="s">
        <v>998</v>
      </c>
      <c r="C27" s="90" t="s">
        <v>999</v>
      </c>
      <c r="D27" s="19"/>
    </row>
    <row r="28" ht="15.75" customHeight="1">
      <c r="A28" s="90" t="s">
        <v>947</v>
      </c>
      <c r="B28" s="90" t="s">
        <v>1000</v>
      </c>
      <c r="C28" s="90" t="s">
        <v>1001</v>
      </c>
      <c r="D28" s="19"/>
    </row>
    <row r="29" ht="15.75" customHeight="1">
      <c r="A29" s="90" t="s">
        <v>947</v>
      </c>
      <c r="B29" s="90" t="s">
        <v>1002</v>
      </c>
      <c r="C29" s="90" t="s">
        <v>1003</v>
      </c>
      <c r="D29" s="19"/>
    </row>
    <row r="30" ht="15.75" customHeight="1">
      <c r="A30" s="90" t="s">
        <v>947</v>
      </c>
      <c r="B30" s="90" t="s">
        <v>1004</v>
      </c>
      <c r="C30" s="90" t="s">
        <v>1005</v>
      </c>
      <c r="D30" s="19"/>
    </row>
    <row r="31" ht="15.75" customHeight="1">
      <c r="A31" s="90" t="s">
        <v>947</v>
      </c>
      <c r="B31" s="90" t="s">
        <v>1006</v>
      </c>
      <c r="C31" s="90" t="s">
        <v>1007</v>
      </c>
      <c r="D31" s="19"/>
    </row>
    <row r="32" ht="15.75" customHeight="1">
      <c r="A32" s="90" t="s">
        <v>947</v>
      </c>
      <c r="B32" s="90" t="s">
        <v>1008</v>
      </c>
      <c r="C32" s="90" t="s">
        <v>1009</v>
      </c>
      <c r="D32" s="19"/>
    </row>
    <row r="33" ht="15.75" customHeight="1">
      <c r="A33" s="90" t="s">
        <v>947</v>
      </c>
      <c r="B33" s="90" t="s">
        <v>1010</v>
      </c>
      <c r="C33" s="90" t="s">
        <v>1011</v>
      </c>
      <c r="D33" s="19"/>
    </row>
    <row r="34" ht="15.75" customHeight="1">
      <c r="A34" s="90" t="s">
        <v>947</v>
      </c>
      <c r="B34" s="90" t="s">
        <v>1012</v>
      </c>
      <c r="C34" s="36" t="s">
        <v>1013</v>
      </c>
      <c r="D34" s="19"/>
    </row>
    <row r="35" ht="15.75" customHeight="1">
      <c r="A35" s="90" t="s">
        <v>947</v>
      </c>
      <c r="B35" s="90" t="s">
        <v>1014</v>
      </c>
      <c r="C35" s="36" t="s">
        <v>1015</v>
      </c>
      <c r="D35" s="19"/>
    </row>
    <row r="36" ht="15.75" customHeight="1">
      <c r="A36" s="90" t="s">
        <v>947</v>
      </c>
      <c r="B36" s="90" t="s">
        <v>1016</v>
      </c>
      <c r="C36" s="36" t="s">
        <v>1017</v>
      </c>
      <c r="D36" s="19"/>
    </row>
    <row r="37" ht="15.75" customHeight="1">
      <c r="A37" s="90" t="s">
        <v>947</v>
      </c>
      <c r="B37" s="90" t="s">
        <v>1018</v>
      </c>
      <c r="C37" s="36" t="s">
        <v>1019</v>
      </c>
      <c r="D37" s="19"/>
    </row>
    <row r="38" ht="15.75" customHeight="1">
      <c r="A38" s="90" t="s">
        <v>1020</v>
      </c>
      <c r="B38" s="90" t="s">
        <v>1021</v>
      </c>
      <c r="C38" s="36" t="s">
        <v>1022</v>
      </c>
      <c r="D38" s="98" t="s">
        <v>984</v>
      </c>
    </row>
    <row r="39" ht="15.75" customHeight="1">
      <c r="A39" s="90" t="s">
        <v>1020</v>
      </c>
      <c r="B39" s="90" t="s">
        <v>1023</v>
      </c>
      <c r="C39" s="90" t="s">
        <v>1024</v>
      </c>
      <c r="D39" s="98" t="s">
        <v>986</v>
      </c>
    </row>
    <row r="40" ht="15.75" customHeight="1">
      <c r="A40" s="90" t="s">
        <v>1020</v>
      </c>
      <c r="B40" s="90" t="s">
        <v>1025</v>
      </c>
      <c r="C40" s="90" t="s">
        <v>1026</v>
      </c>
      <c r="D40" s="98" t="s">
        <v>956</v>
      </c>
    </row>
    <row r="41" ht="15.75" customHeight="1">
      <c r="A41" s="90" t="s">
        <v>1020</v>
      </c>
      <c r="B41" s="90" t="s">
        <v>1027</v>
      </c>
      <c r="C41" s="90" t="s">
        <v>1028</v>
      </c>
      <c r="D41" s="98" t="s">
        <v>968</v>
      </c>
    </row>
    <row r="42" ht="15.75" customHeight="1">
      <c r="A42" s="90" t="s">
        <v>1020</v>
      </c>
      <c r="B42" s="90" t="s">
        <v>1029</v>
      </c>
      <c r="C42" s="90" t="s">
        <v>1030</v>
      </c>
      <c r="D42" s="98" t="s">
        <v>978</v>
      </c>
    </row>
    <row r="43" ht="15.75" customHeight="1">
      <c r="A43" s="90" t="s">
        <v>1020</v>
      </c>
      <c r="B43" s="90" t="s">
        <v>1031</v>
      </c>
      <c r="C43" s="90" t="s">
        <v>1032</v>
      </c>
      <c r="D43" s="98" t="s">
        <v>972</v>
      </c>
    </row>
    <row r="44" ht="15.75" customHeight="1">
      <c r="A44" s="90" t="s">
        <v>1020</v>
      </c>
      <c r="B44" s="90" t="s">
        <v>1033</v>
      </c>
      <c r="C44" s="90" t="s">
        <v>1034</v>
      </c>
      <c r="D44" s="98" t="s">
        <v>988</v>
      </c>
    </row>
    <row r="45" ht="15.75" customHeight="1">
      <c r="A45" s="90" t="s">
        <v>1020</v>
      </c>
      <c r="B45" s="90" t="s">
        <v>1035</v>
      </c>
      <c r="C45" s="90" t="s">
        <v>1036</v>
      </c>
      <c r="D45" s="98" t="s">
        <v>992</v>
      </c>
    </row>
    <row r="46" ht="15.75" customHeight="1">
      <c r="A46" s="90" t="s">
        <v>1020</v>
      </c>
      <c r="B46" s="90" t="s">
        <v>1037</v>
      </c>
      <c r="C46" s="90" t="s">
        <v>1038</v>
      </c>
      <c r="D46" s="98" t="s">
        <v>960</v>
      </c>
    </row>
    <row r="47" ht="15.75" customHeight="1">
      <c r="A47" s="90" t="s">
        <v>1020</v>
      </c>
      <c r="B47" s="90" t="s">
        <v>1039</v>
      </c>
      <c r="C47" s="90" t="s">
        <v>1040</v>
      </c>
      <c r="D47" s="98" t="s">
        <v>980</v>
      </c>
    </row>
    <row r="48" ht="15.75" customHeight="1">
      <c r="A48" s="90" t="s">
        <v>1020</v>
      </c>
      <c r="B48" s="90" t="s">
        <v>1041</v>
      </c>
      <c r="C48" s="90" t="s">
        <v>1042</v>
      </c>
      <c r="D48" s="98" t="s">
        <v>1014</v>
      </c>
    </row>
    <row r="49" ht="15.75" customHeight="1">
      <c r="A49" s="90" t="s">
        <v>1020</v>
      </c>
      <c r="B49" s="90" t="s">
        <v>1043</v>
      </c>
      <c r="C49" s="90" t="s">
        <v>1044</v>
      </c>
      <c r="D49" s="98" t="s">
        <v>970</v>
      </c>
    </row>
    <row r="50" ht="15.75" customHeight="1">
      <c r="A50" s="90" t="s">
        <v>1020</v>
      </c>
      <c r="B50" s="90" t="s">
        <v>1045</v>
      </c>
      <c r="C50" s="90" t="s">
        <v>1046</v>
      </c>
      <c r="D50" s="98" t="s">
        <v>1008</v>
      </c>
    </row>
    <row r="51" ht="15.75" customHeight="1">
      <c r="A51" s="90" t="s">
        <v>1020</v>
      </c>
      <c r="B51" s="90" t="s">
        <v>1047</v>
      </c>
      <c r="C51" s="90" t="s">
        <v>1048</v>
      </c>
      <c r="D51" s="98" t="s">
        <v>968</v>
      </c>
    </row>
    <row r="52" ht="15.75" customHeight="1">
      <c r="A52" s="90" t="s">
        <v>1020</v>
      </c>
      <c r="B52" s="90" t="s">
        <v>1049</v>
      </c>
      <c r="C52" s="90" t="s">
        <v>1050</v>
      </c>
      <c r="D52" s="98" t="s">
        <v>996</v>
      </c>
    </row>
    <row r="53" ht="15.75" customHeight="1">
      <c r="A53" s="90" t="s">
        <v>1020</v>
      </c>
      <c r="B53" s="90" t="s">
        <v>1051</v>
      </c>
      <c r="C53" s="90" t="s">
        <v>1052</v>
      </c>
      <c r="D53" s="98" t="s">
        <v>950</v>
      </c>
    </row>
    <row r="54" ht="15.75" customHeight="1">
      <c r="A54" s="90" t="s">
        <v>1020</v>
      </c>
      <c r="B54" s="90" t="s">
        <v>1053</v>
      </c>
      <c r="C54" s="90" t="s">
        <v>1054</v>
      </c>
      <c r="D54" s="98" t="s">
        <v>976</v>
      </c>
    </row>
    <row r="55" ht="15.75" customHeight="1">
      <c r="A55" s="90" t="s">
        <v>1020</v>
      </c>
      <c r="B55" s="90" t="s">
        <v>1055</v>
      </c>
      <c r="C55" s="90" t="s">
        <v>1056</v>
      </c>
      <c r="D55" s="98" t="s">
        <v>954</v>
      </c>
    </row>
    <row r="56" ht="15.75" customHeight="1">
      <c r="A56" s="90" t="s">
        <v>1020</v>
      </c>
      <c r="B56" s="90" t="s">
        <v>1057</v>
      </c>
      <c r="C56" s="90" t="s">
        <v>1058</v>
      </c>
      <c r="D56" s="98" t="s">
        <v>1059</v>
      </c>
    </row>
    <row r="57" ht="15.75" customHeight="1">
      <c r="A57" s="90" t="s">
        <v>1020</v>
      </c>
      <c r="B57" s="90" t="s">
        <v>1060</v>
      </c>
      <c r="C57" s="90" t="s">
        <v>1061</v>
      </c>
      <c r="D57" s="98" t="s">
        <v>982</v>
      </c>
    </row>
    <row r="58" ht="15.75" customHeight="1">
      <c r="A58" s="90" t="s">
        <v>1020</v>
      </c>
      <c r="B58" s="90" t="s">
        <v>1062</v>
      </c>
      <c r="C58" s="90" t="s">
        <v>1063</v>
      </c>
      <c r="D58" s="98" t="s">
        <v>976</v>
      </c>
    </row>
    <row r="59" ht="15.75" customHeight="1">
      <c r="A59" s="90" t="s">
        <v>1020</v>
      </c>
      <c r="B59" s="90" t="s">
        <v>1064</v>
      </c>
      <c r="C59" s="90" t="s">
        <v>1065</v>
      </c>
      <c r="D59" s="98" t="s">
        <v>970</v>
      </c>
    </row>
    <row r="60" ht="15.75" customHeight="1">
      <c r="A60" s="90" t="s">
        <v>1020</v>
      </c>
      <c r="B60" s="90" t="s">
        <v>1066</v>
      </c>
      <c r="C60" s="90" t="s">
        <v>1067</v>
      </c>
      <c r="D60" s="98" t="s">
        <v>1006</v>
      </c>
    </row>
    <row r="61" ht="15.75" customHeight="1">
      <c r="A61" s="90" t="s">
        <v>1020</v>
      </c>
      <c r="B61" s="90" t="s">
        <v>1068</v>
      </c>
      <c r="C61" s="90" t="s">
        <v>1069</v>
      </c>
      <c r="D61" s="98" t="s">
        <v>964</v>
      </c>
    </row>
    <row r="62" ht="15.75" customHeight="1">
      <c r="A62" s="90" t="s">
        <v>1020</v>
      </c>
      <c r="B62" s="90" t="s">
        <v>1070</v>
      </c>
      <c r="C62" s="90" t="s">
        <v>1071</v>
      </c>
      <c r="D62" s="98" t="s">
        <v>1012</v>
      </c>
    </row>
    <row r="63" ht="15.75" customHeight="1">
      <c r="A63" s="90" t="s">
        <v>1020</v>
      </c>
      <c r="B63" s="90" t="s">
        <v>1072</v>
      </c>
      <c r="C63" s="90" t="s">
        <v>1073</v>
      </c>
      <c r="D63" s="98" t="s">
        <v>994</v>
      </c>
    </row>
    <row r="64" ht="15.75" customHeight="1">
      <c r="A64" s="90" t="s">
        <v>1020</v>
      </c>
      <c r="B64" s="90" t="s">
        <v>1074</v>
      </c>
      <c r="C64" s="90" t="s">
        <v>1075</v>
      </c>
      <c r="D64" s="98" t="s">
        <v>962</v>
      </c>
    </row>
    <row r="65" ht="15.75" customHeight="1">
      <c r="A65" s="90" t="s">
        <v>1020</v>
      </c>
      <c r="B65" s="90" t="s">
        <v>1076</v>
      </c>
      <c r="C65" s="90" t="s">
        <v>1077</v>
      </c>
      <c r="D65" s="98" t="s">
        <v>974</v>
      </c>
    </row>
    <row r="66" ht="15.75" customHeight="1">
      <c r="A66" s="90" t="s">
        <v>1020</v>
      </c>
      <c r="B66" s="90" t="s">
        <v>1078</v>
      </c>
      <c r="C66" s="90" t="s">
        <v>1079</v>
      </c>
      <c r="D66" s="98" t="s">
        <v>1010</v>
      </c>
    </row>
    <row r="67" ht="15.75" customHeight="1">
      <c r="A67" s="90" t="s">
        <v>1020</v>
      </c>
      <c r="B67" s="90" t="s">
        <v>1080</v>
      </c>
      <c r="C67" s="90" t="s">
        <v>1081</v>
      </c>
      <c r="D67" s="98" t="s">
        <v>952</v>
      </c>
    </row>
    <row r="68" ht="15.75" customHeight="1">
      <c r="A68" s="90" t="s">
        <v>1020</v>
      </c>
      <c r="B68" s="90" t="s">
        <v>1082</v>
      </c>
      <c r="C68" s="90" t="s">
        <v>1083</v>
      </c>
      <c r="D68" s="98" t="s">
        <v>1002</v>
      </c>
    </row>
    <row r="69" ht="15.75" customHeight="1">
      <c r="A69" s="90" t="s">
        <v>1020</v>
      </c>
      <c r="B69" s="90" t="s">
        <v>1084</v>
      </c>
      <c r="C69" s="90" t="s">
        <v>1085</v>
      </c>
      <c r="D69" s="98" t="s">
        <v>966</v>
      </c>
    </row>
    <row r="70" ht="15.75" customHeight="1">
      <c r="A70" s="90" t="s">
        <v>1020</v>
      </c>
      <c r="B70" s="90" t="s">
        <v>1086</v>
      </c>
      <c r="C70" s="90" t="s">
        <v>1087</v>
      </c>
      <c r="D70" s="98" t="s">
        <v>956</v>
      </c>
    </row>
    <row r="71" ht="15.75" customHeight="1">
      <c r="A71" s="90" t="s">
        <v>1020</v>
      </c>
      <c r="B71" s="90" t="s">
        <v>1088</v>
      </c>
      <c r="C71" s="90" t="s">
        <v>1089</v>
      </c>
      <c r="D71" s="98" t="s">
        <v>1000</v>
      </c>
    </row>
    <row r="72" ht="15.75" customHeight="1">
      <c r="A72" s="90" t="s">
        <v>1020</v>
      </c>
      <c r="B72" s="90" t="s">
        <v>1090</v>
      </c>
      <c r="C72" s="90" t="s">
        <v>1091</v>
      </c>
      <c r="D72" s="98" t="s">
        <v>990</v>
      </c>
    </row>
    <row r="73" ht="15.75" customHeight="1">
      <c r="A73" s="90" t="s">
        <v>1020</v>
      </c>
      <c r="B73" s="90" t="s">
        <v>1092</v>
      </c>
      <c r="C73" s="90" t="s">
        <v>1093</v>
      </c>
      <c r="D73" s="98" t="s">
        <v>982</v>
      </c>
    </row>
    <row r="74" ht="15.75" customHeight="1">
      <c r="A74" s="90" t="s">
        <v>1020</v>
      </c>
      <c r="B74" s="90" t="s">
        <v>1094</v>
      </c>
      <c r="C74" s="90" t="s">
        <v>1095</v>
      </c>
      <c r="D74" s="98" t="s">
        <v>996</v>
      </c>
    </row>
    <row r="75" ht="15.75" customHeight="1">
      <c r="A75" s="90" t="s">
        <v>1020</v>
      </c>
      <c r="B75" s="90" t="s">
        <v>1096</v>
      </c>
      <c r="C75" s="90" t="s">
        <v>1097</v>
      </c>
      <c r="D75" s="98" t="s">
        <v>988</v>
      </c>
    </row>
    <row r="76" ht="15.75" customHeight="1">
      <c r="A76" s="90" t="s">
        <v>1020</v>
      </c>
      <c r="B76" s="90" t="s">
        <v>1098</v>
      </c>
      <c r="C76" s="90" t="s">
        <v>1099</v>
      </c>
      <c r="D76" s="98" t="s">
        <v>1018</v>
      </c>
    </row>
    <row r="77" ht="15.75" customHeight="1">
      <c r="A77" s="90" t="s">
        <v>1020</v>
      </c>
      <c r="B77" s="90" t="s">
        <v>1100</v>
      </c>
      <c r="C77" s="90" t="s">
        <v>1101</v>
      </c>
      <c r="D77" s="98" t="s">
        <v>950</v>
      </c>
    </row>
    <row r="78" ht="15.75" customHeight="1">
      <c r="A78" s="90" t="s">
        <v>1020</v>
      </c>
      <c r="B78" s="90" t="s">
        <v>1102</v>
      </c>
      <c r="C78" s="90" t="s">
        <v>1103</v>
      </c>
      <c r="D78" s="98" t="s">
        <v>976</v>
      </c>
    </row>
    <row r="79" ht="15.75" customHeight="1">
      <c r="A79" s="90" t="s">
        <v>1020</v>
      </c>
      <c r="B79" s="90" t="s">
        <v>1104</v>
      </c>
      <c r="C79" s="90" t="s">
        <v>1105</v>
      </c>
      <c r="D79" s="98" t="s">
        <v>1014</v>
      </c>
    </row>
    <row r="80" ht="15.75" customHeight="1">
      <c r="A80" s="90" t="s">
        <v>1020</v>
      </c>
      <c r="B80" s="90" t="s">
        <v>1106</v>
      </c>
      <c r="C80" s="90" t="s">
        <v>1107</v>
      </c>
      <c r="D80" s="98" t="s">
        <v>998</v>
      </c>
    </row>
    <row r="81" ht="15.75" customHeight="1">
      <c r="A81" s="90" t="s">
        <v>1020</v>
      </c>
      <c r="B81" s="90" t="s">
        <v>1108</v>
      </c>
      <c r="C81" s="90" t="s">
        <v>1109</v>
      </c>
      <c r="D81" s="98" t="s">
        <v>960</v>
      </c>
    </row>
    <row r="82" ht="15.75" customHeight="1">
      <c r="A82" s="90" t="s">
        <v>1020</v>
      </c>
      <c r="B82" s="90" t="s">
        <v>1110</v>
      </c>
      <c r="C82" s="90" t="s">
        <v>1111</v>
      </c>
      <c r="D82" s="98" t="s">
        <v>950</v>
      </c>
    </row>
    <row r="83" ht="15.75" customHeight="1">
      <c r="A83" s="90" t="s">
        <v>1020</v>
      </c>
      <c r="B83" s="90" t="s">
        <v>1112</v>
      </c>
      <c r="C83" s="90" t="s">
        <v>1113</v>
      </c>
      <c r="D83" s="98" t="s">
        <v>1016</v>
      </c>
    </row>
    <row r="84" ht="15.75" customHeight="1">
      <c r="A84" s="90" t="s">
        <v>1020</v>
      </c>
      <c r="B84" s="90" t="s">
        <v>1114</v>
      </c>
      <c r="C84" s="90" t="s">
        <v>1115</v>
      </c>
      <c r="D84" s="98" t="s">
        <v>1004</v>
      </c>
    </row>
    <row r="85" ht="15.75" customHeight="1">
      <c r="A85" s="90" t="s">
        <v>1020</v>
      </c>
      <c r="B85" s="90" t="s">
        <v>1116</v>
      </c>
      <c r="C85" s="90" t="s">
        <v>1117</v>
      </c>
      <c r="D85" s="98" t="s">
        <v>948</v>
      </c>
    </row>
    <row r="86" ht="15.75" customHeight="1">
      <c r="A86" s="90" t="s">
        <v>1020</v>
      </c>
      <c r="B86" s="90" t="s">
        <v>1118</v>
      </c>
      <c r="C86" s="90" t="s">
        <v>1119</v>
      </c>
      <c r="D86" s="98" t="s">
        <v>1008</v>
      </c>
    </row>
    <row r="87" ht="15.75" customHeight="1">
      <c r="A87" s="90" t="s">
        <v>1020</v>
      </c>
      <c r="B87" s="90" t="s">
        <v>1120</v>
      </c>
      <c r="C87" s="90" t="s">
        <v>1121</v>
      </c>
      <c r="D87" s="98" t="s">
        <v>958</v>
      </c>
    </row>
    <row r="88" ht="15.75" customHeight="1">
      <c r="A88" s="90" t="s">
        <v>1020</v>
      </c>
      <c r="B88" s="90" t="s">
        <v>1122</v>
      </c>
      <c r="C88" s="90" t="s">
        <v>1123</v>
      </c>
      <c r="D88" s="98" t="s">
        <v>1124</v>
      </c>
    </row>
    <row r="89" ht="15.75" customHeight="1">
      <c r="A89" s="90" t="s">
        <v>1020</v>
      </c>
      <c r="B89" s="90" t="s">
        <v>1125</v>
      </c>
      <c r="C89" s="90" t="s">
        <v>1126</v>
      </c>
      <c r="D89" s="98" t="s">
        <v>994</v>
      </c>
    </row>
    <row r="90" ht="15.75" customHeight="1">
      <c r="A90" s="90" t="s">
        <v>1020</v>
      </c>
      <c r="B90" s="90" t="s">
        <v>1127</v>
      </c>
      <c r="C90" s="90" t="s">
        <v>1128</v>
      </c>
      <c r="D90" s="98" t="s">
        <v>964</v>
      </c>
    </row>
    <row r="91" ht="15.75" customHeight="1">
      <c r="A91" s="90" t="s">
        <v>1020</v>
      </c>
      <c r="B91" s="90" t="s">
        <v>1129</v>
      </c>
      <c r="C91" s="90" t="s">
        <v>1130</v>
      </c>
      <c r="D91" s="98" t="s">
        <v>986</v>
      </c>
    </row>
    <row r="92" ht="15.75" customHeight="1">
      <c r="A92" s="90" t="s">
        <v>1020</v>
      </c>
      <c r="B92" s="90" t="s">
        <v>1131</v>
      </c>
      <c r="C92" s="90" t="s">
        <v>1132</v>
      </c>
      <c r="D92" s="98" t="s">
        <v>974</v>
      </c>
    </row>
    <row r="93" ht="15.75" customHeight="1">
      <c r="A93" s="90" t="s">
        <v>1020</v>
      </c>
      <c r="B93" s="90" t="s">
        <v>1133</v>
      </c>
      <c r="C93" s="90" t="s">
        <v>1134</v>
      </c>
      <c r="D93" s="98" t="s">
        <v>984</v>
      </c>
    </row>
    <row r="94" ht="15.75" customHeight="1">
      <c r="A94" s="90" t="s">
        <v>1020</v>
      </c>
      <c r="B94" s="90" t="s">
        <v>1135</v>
      </c>
      <c r="C94" s="90" t="s">
        <v>1136</v>
      </c>
      <c r="D94" s="98" t="s">
        <v>962</v>
      </c>
    </row>
    <row r="95" ht="15.75" customHeight="1">
      <c r="A95" s="90" t="s">
        <v>1020</v>
      </c>
      <c r="B95" s="90" t="s">
        <v>1137</v>
      </c>
      <c r="C95" s="90" t="s">
        <v>1138</v>
      </c>
      <c r="D95" s="98" t="s">
        <v>1012</v>
      </c>
    </row>
    <row r="96" ht="15.75" customHeight="1">
      <c r="A96" s="90" t="s">
        <v>1020</v>
      </c>
      <c r="B96" s="90" t="s">
        <v>1139</v>
      </c>
      <c r="C96" s="90" t="s">
        <v>1140</v>
      </c>
      <c r="D96" s="98" t="s">
        <v>970</v>
      </c>
    </row>
    <row r="97" ht="15.75" customHeight="1">
      <c r="A97" s="90" t="s">
        <v>1020</v>
      </c>
      <c r="B97" s="90" t="s">
        <v>1141</v>
      </c>
      <c r="C97" s="90" t="s">
        <v>1142</v>
      </c>
      <c r="D97" s="98" t="s">
        <v>996</v>
      </c>
    </row>
    <row r="98" ht="15.75" customHeight="1">
      <c r="A98" s="90" t="s">
        <v>1020</v>
      </c>
      <c r="B98" s="90" t="s">
        <v>1143</v>
      </c>
      <c r="C98" s="90" t="s">
        <v>1144</v>
      </c>
      <c r="D98" s="98" t="s">
        <v>984</v>
      </c>
    </row>
    <row r="99" ht="15.75" customHeight="1">
      <c r="A99" s="90" t="s">
        <v>1020</v>
      </c>
      <c r="B99" s="90" t="s">
        <v>1145</v>
      </c>
      <c r="C99" s="90" t="s">
        <v>1146</v>
      </c>
      <c r="D99" s="98" t="s">
        <v>984</v>
      </c>
    </row>
    <row r="100" ht="15.75" customHeight="1">
      <c r="A100" s="90" t="s">
        <v>1020</v>
      </c>
      <c r="B100" s="90" t="s">
        <v>1147</v>
      </c>
      <c r="C100" s="90" t="s">
        <v>1148</v>
      </c>
      <c r="D100" s="98" t="s">
        <v>970</v>
      </c>
    </row>
    <row r="101" ht="15.75" customHeight="1">
      <c r="A101" s="90" t="s">
        <v>1020</v>
      </c>
      <c r="B101" s="90" t="s">
        <v>1149</v>
      </c>
      <c r="C101" s="90" t="s">
        <v>1150</v>
      </c>
      <c r="D101" s="98" t="s">
        <v>986</v>
      </c>
    </row>
    <row r="102" ht="15.75" customHeight="1">
      <c r="A102" s="90" t="s">
        <v>1020</v>
      </c>
      <c r="B102" s="90" t="s">
        <v>1151</v>
      </c>
      <c r="C102" s="90" t="s">
        <v>1152</v>
      </c>
      <c r="D102" s="98" t="s">
        <v>974</v>
      </c>
    </row>
    <row r="103" ht="15.75" customHeight="1">
      <c r="A103" s="90" t="s">
        <v>1020</v>
      </c>
      <c r="B103" s="90" t="s">
        <v>1153</v>
      </c>
      <c r="C103" s="90" t="s">
        <v>1154</v>
      </c>
      <c r="D103" s="98" t="s">
        <v>996</v>
      </c>
    </row>
    <row r="104" ht="15.75" customHeight="1">
      <c r="A104" s="90" t="s">
        <v>1020</v>
      </c>
      <c r="B104" s="90" t="s">
        <v>1155</v>
      </c>
      <c r="C104" s="90" t="s">
        <v>1156</v>
      </c>
      <c r="D104" s="98" t="s">
        <v>1014</v>
      </c>
    </row>
    <row r="105" ht="15.75" customHeight="1">
      <c r="A105" s="90" t="s">
        <v>1020</v>
      </c>
      <c r="B105" s="90" t="s">
        <v>1157</v>
      </c>
      <c r="C105" s="90" t="s">
        <v>1158</v>
      </c>
      <c r="D105" s="98" t="s">
        <v>1008</v>
      </c>
    </row>
    <row r="106" ht="15.75" customHeight="1">
      <c r="A106" s="90" t="s">
        <v>1020</v>
      </c>
      <c r="B106" s="90" t="s">
        <v>1159</v>
      </c>
      <c r="C106" s="90" t="s">
        <v>1160</v>
      </c>
      <c r="D106" s="98" t="s">
        <v>968</v>
      </c>
    </row>
    <row r="107" ht="15.75" customHeight="1">
      <c r="A107" s="90" t="s">
        <v>1020</v>
      </c>
      <c r="B107" s="90" t="s">
        <v>1161</v>
      </c>
      <c r="C107" s="90" t="s">
        <v>1162</v>
      </c>
      <c r="D107" s="98" t="s">
        <v>970</v>
      </c>
    </row>
    <row r="108" ht="15.75" customHeight="1">
      <c r="A108" s="90" t="s">
        <v>1020</v>
      </c>
      <c r="B108" s="90" t="s">
        <v>1163</v>
      </c>
      <c r="C108" s="90" t="s">
        <v>1164</v>
      </c>
      <c r="D108" s="98" t="s">
        <v>956</v>
      </c>
    </row>
    <row r="109" ht="15.75" customHeight="1">
      <c r="A109" s="90" t="s">
        <v>1020</v>
      </c>
      <c r="B109" s="90" t="s">
        <v>1165</v>
      </c>
      <c r="C109" s="90" t="s">
        <v>1166</v>
      </c>
      <c r="D109" s="98" t="s">
        <v>988</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09"/>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1167</v>
      </c>
      <c r="B1" s="4" t="s">
        <v>1168</v>
      </c>
      <c r="C1" s="4" t="s">
        <v>1169</v>
      </c>
      <c r="D1" s="4" t="s">
        <v>1170</v>
      </c>
      <c r="E1" s="4" t="s">
        <v>1171</v>
      </c>
      <c r="F1" s="4" t="s">
        <v>1172</v>
      </c>
      <c r="G1" s="4" t="s">
        <v>1173</v>
      </c>
    </row>
    <row r="2" ht="15.75" customHeight="1">
      <c r="A2" s="99" t="s">
        <v>1174</v>
      </c>
      <c r="B2" s="4" t="s">
        <v>1175</v>
      </c>
      <c r="C2" s="4">
        <v>2.019010801E9</v>
      </c>
      <c r="D2" s="4" t="s">
        <v>1176</v>
      </c>
      <c r="E2" s="4" t="s">
        <v>1177</v>
      </c>
      <c r="F2" s="4" t="s">
        <v>1178</v>
      </c>
      <c r="G2" s="36" t="s">
        <v>1179</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