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survey!$P$2:$P$88</definedName>
    <definedName name="name">survey!$B$2:$B$88</definedName>
    <definedName name="hint">survey!$G$2:$G$88</definedName>
    <definedName name="calculation">survey!$M$2:$M$88</definedName>
    <definedName name="constraint">survey!$K$2:$K$88</definedName>
    <definedName name="repeat_count">survey!$Q$2:$Q$88</definedName>
    <definedName name="relevant">survey!$N$2:$N$88</definedName>
    <definedName name="label">survey!$C$2:$C$88</definedName>
    <definedName hidden="1" localSheetId="0" name="_xlnm._FilterDatabase">survey!$A$1:$U$659</definedName>
    <definedName hidden="1" localSheetId="1" name="_xlnm._FilterDatabase">choices!$A$1:$G$275</definedName>
    <definedName hidden="1" localSheetId="2" name="_xlnm._FilterDatabase">external_choices!$A$1:$D$306</definedName>
    <definedName hidden="1" localSheetId="0" name="Z_4AECFEB0_ECDF_4381_B347_54B77035A89A_.wvu.FilterData">survey!$A$1:$P$94</definedName>
    <definedName hidden="1" localSheetId="0" name="Z_4C30C09D_06CC_4A49_8294_E3D509E701E3_.wvu.FilterData">survey!$A$1:$AC$94</definedName>
  </definedNames>
  <calcPr/>
  <customWorkbookViews>
    <customWorkbookView activeSheetId="0" maximized="1" windowHeight="0" windowWidth="0" guid="{4C30C09D-06CC-4A49-8294-E3D509E701E3}" name="Filter 1"/>
    <customWorkbookView activeSheetId="0" maximized="1" windowHeight="0" windowWidth="0" guid="{4AECFEB0-ECDF-4381-B347-54B77035A89A}" name="Data elements to create on DHIS2"/>
  </customWorkbookViews>
  <extLst>
    <ext uri="GoogleSheetsCustomDataVersion2">
      <go:sheetsCustomData xmlns:go="http://customooxmlschemas.google.com/" r:id="rId8" roundtripDataChecksum="iJfESVFdz0IXHHvFZSwTfZmfv14RRt1R9PyIS0yyAnQ="/>
    </ext>
  </extLst>
</workbook>
</file>

<file path=xl/sharedStrings.xml><?xml version="1.0" encoding="utf-8"?>
<sst xmlns="http://schemas.openxmlformats.org/spreadsheetml/2006/main" count="3835" uniqueCount="1667">
  <si>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</si>
  <si>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</si>
  <si>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</si>
  <si>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</si>
  <si>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</si>
  <si>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</si>
  <si>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</si>
  <si>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</si>
  <si>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</si>
  <si>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</si>
  <si>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</si>
  <si>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</si>
  <si>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</si>
  <si>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</si>
  <si>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</si>
  <si>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</si>
  <si>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</si>
  <si>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</si>
  <si>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</si>
  <si>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</si>
  <si>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</si>
  <si>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</si>
  <si>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</si>
  <si>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</si>
  <si>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</si>
  <si>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</si>
  <si>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</si>
  <si>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</si>
  <si>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</si>
  <si>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</si>
  <si>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</si>
  <si>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</si>
  <si>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</si>
  <si>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</si>
  <si>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</si>
  <si>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</si>
  <si>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</si>
  <si>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</si>
  <si>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</si>
  <si>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</si>
  <si>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</si>
  <si>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</si>
  <si>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</si>
  <si>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</si>
  <si>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Psychiatric Hospital General Services Department**</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</si>
  <si>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</si>
  <si>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</si>
  <si>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</si>
  <si>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</si>
  <si>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</si>
  <si>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</si>
  <si>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</si>
  <si>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</si>
  <si>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</si>
  <si>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</si>
  <si>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</si>
  <si>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</si>
  <si>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</si>
  <si>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</si>
  <si>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</si>
  <si>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</si>
  <si>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</si>
  <si>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</si>
  <si>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</si>
  <si>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</si>
  <si>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</si>
  <si>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</si>
  <si>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</si>
  <si>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</si>
  <si>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</si>
  <si>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unit_head</t>
  </si>
  <si>
    <t>Head of Psychiatric Unit</t>
  </si>
  <si>
    <t>headunit_phone</t>
  </si>
  <si>
    <t>Telephone (Head of Psychiatric Unit)</t>
  </si>
  <si>
    <t>numbers</t>
  </si>
  <si>
    <t>integer</t>
  </si>
  <si>
    <t>patients</t>
  </si>
  <si>
    <t>Annual number of inpatient admissions</t>
  </si>
  <si>
    <t>patients_referred</t>
  </si>
  <si>
    <t>Annual number of outpatient clients</t>
  </si>
  <si>
    <t>mortality_no</t>
  </si>
  <si>
    <t>Annual deaths recorded in wards</t>
  </si>
  <si>
    <t>unpermitted_leave</t>
  </si>
  <si>
    <t>Annual number ward unpermitted leave/escapte</t>
  </si>
  <si>
    <t>end_group</t>
  </si>
  <si>
    <t>StaffingSummary</t>
  </si>
  <si>
    <t>**11.0 Staffing Summary**</t>
  </si>
  <si>
    <t>num_fte1</t>
  </si>
  <si>
    <t>Number of Full Time Equivalents (Psychiatric Consultants)</t>
  </si>
  <si>
    <t>select_one yes_no_threepoint</t>
  </si>
  <si>
    <t>fac_adeq1</t>
  </si>
  <si>
    <t>Is it adequate for facility operations?</t>
  </si>
  <si>
    <t>if(${fac_adeq1}='yes',3,0)</t>
  </si>
  <si>
    <t>num_fte1_a</t>
  </si>
  <si>
    <t>List their specializations (Psychiatric consultants)</t>
  </si>
  <si>
    <t>num_fte2</t>
  </si>
  <si>
    <t>Number of Full Time Equivalents (Honorary Consultants)</t>
  </si>
  <si>
    <t>fac_adeq2</t>
  </si>
  <si>
    <t>if(${fac_adeq2}='yes',3,0)</t>
  </si>
  <si>
    <t>num_fte3</t>
  </si>
  <si>
    <t>Number of Full Time Equivalents (Medical Officers - Junior Resident Doctors)</t>
  </si>
  <si>
    <t>select_one yes_no_onepoint</t>
  </si>
  <si>
    <t>fac_adeq3</t>
  </si>
  <si>
    <t>if(${fac_adeq3}='yes',1,0)</t>
  </si>
  <si>
    <t>num_fte4</t>
  </si>
  <si>
    <t>Number of Full Time Equivalents (Medical Officers - Senior Resident Doctors)</t>
  </si>
  <si>
    <t>fac_adeq4</t>
  </si>
  <si>
    <t>if(${fac_adeq4}='yes',1,0)</t>
  </si>
  <si>
    <t>num_fte5</t>
  </si>
  <si>
    <t>Number of Full Time Equivalents (Medical Officers - House Officers)</t>
  </si>
  <si>
    <t>fac_adeq5</t>
  </si>
  <si>
    <t>if(${fac_adeq5}='yes',1,0)</t>
  </si>
  <si>
    <t>num_fte6</t>
  </si>
  <si>
    <t>Number of Full Time Equivalents (Psychiatric Nurses - Non-Directorate cadre )</t>
  </si>
  <si>
    <t>select_one yes_no_onepointfive</t>
  </si>
  <si>
    <t>fac_adeq6</t>
  </si>
  <si>
    <t>if(${fac_adeq6}='yes',1.5,0)</t>
  </si>
  <si>
    <t>num_fte7</t>
  </si>
  <si>
    <t>Number of Full Time Equivalents (Psychiatric Nurses - Directorate cadre)</t>
  </si>
  <si>
    <t>fac_adeq7</t>
  </si>
  <si>
    <t>if(${fac_adeq7}='yes',1.5,0)</t>
  </si>
  <si>
    <t>num_fte8</t>
  </si>
  <si>
    <t>Number of Full Time Equivalents (General Staff Nurse)</t>
  </si>
  <si>
    <t>fac_adeq8</t>
  </si>
  <si>
    <t>if(${fac_adeq8}='yes',3,0)</t>
  </si>
  <si>
    <t>num_fte9</t>
  </si>
  <si>
    <t>Number of Full Time Equivalents (Social Workers/Counsellors)</t>
  </si>
  <si>
    <t>fac_adeq9</t>
  </si>
  <si>
    <t>if(${fac_adeq9}='yes',3,0)</t>
  </si>
  <si>
    <t>num_fte10</t>
  </si>
  <si>
    <t>Number of Full Time Equivalents (Pharmacy Personnel - Non-directorate cadre)</t>
  </si>
  <si>
    <t>fac_adeq10</t>
  </si>
  <si>
    <t>if(${fac_adeq10}='yes',1.5,0)</t>
  </si>
  <si>
    <t>num_fte11</t>
  </si>
  <si>
    <t>Number of Full Time Equivalents (Pharmacy Personnel - Directorate cadre)</t>
  </si>
  <si>
    <t>fac_adeq11</t>
  </si>
  <si>
    <t>if(${fac_adeq11}='yes',1.5,0)</t>
  </si>
  <si>
    <t>num_fte12</t>
  </si>
  <si>
    <t>Number of Full Time Equivalents (Medical Laboratory Scientists - Non-Directorate cadre)</t>
  </si>
  <si>
    <t>fac_adeq12</t>
  </si>
  <si>
    <t>if(${fac_adeq12}='yes',1.5,0)</t>
  </si>
  <si>
    <t>num_fte13</t>
  </si>
  <si>
    <t>Number of Full Time Equivalents (Medical Laboratory Scientists - Directorate cadre)</t>
  </si>
  <si>
    <t>fac_adeq13</t>
  </si>
  <si>
    <t>if(${fac_adeq13}='yes',1.5,0)</t>
  </si>
  <si>
    <t>num_fte14</t>
  </si>
  <si>
    <t>Number of Full Time Equivalents (Physiotherapists - Non-Directorate cadre)</t>
  </si>
  <si>
    <t>fac_adeq14</t>
  </si>
  <si>
    <t>if(${fac_adeq14}='yes',1.5,0)</t>
  </si>
  <si>
    <t>num_fte15</t>
  </si>
  <si>
    <t>Number of Full Time Equivalents (Physiotherapists - Directorate cadre)</t>
  </si>
  <si>
    <t>fac_adeq15</t>
  </si>
  <si>
    <t>if(${fac_adeq15}='yes',1.5,0)</t>
  </si>
  <si>
    <t>num_fte16</t>
  </si>
  <si>
    <t>Number of Full Time Equivalents (Radiographers - Non-Directorate cadre)</t>
  </si>
  <si>
    <t>fac_adeq16</t>
  </si>
  <si>
    <t>if(${fac_adeq16}='yes',1.5,0)</t>
  </si>
  <si>
    <t>num_fte17</t>
  </si>
  <si>
    <t>Number of Full Time Equivalents (Radiographers - Directorate cadre)</t>
  </si>
  <si>
    <t>fac_adeq17</t>
  </si>
  <si>
    <t>if(${fac_adeq17}='yes',1.5,0)</t>
  </si>
  <si>
    <t>num_fte18</t>
  </si>
  <si>
    <t>Number of Full Time Equivalents (Health Records and Information Officers - Non-Directorate cadre)</t>
  </si>
  <si>
    <t>fac_adeq18</t>
  </si>
  <si>
    <t>if(${fac_adeq18}='yes',1.5,0)</t>
  </si>
  <si>
    <t>num_fte19</t>
  </si>
  <si>
    <t>Number of Full Time Equivalents (Health Records and Information Officers - Directorate cadre)</t>
  </si>
  <si>
    <t>fac_adeq19</t>
  </si>
  <si>
    <t>if(${fac_adeq19}='yes',1.5,0)</t>
  </si>
  <si>
    <t>num_fte20</t>
  </si>
  <si>
    <t>Number of Full Time Equivalents (Nutritionist/Dietician - Non-Directorate cadre)</t>
  </si>
  <si>
    <t>fac_adeq20</t>
  </si>
  <si>
    <t>if(${fac_adeq20}='yes',1.5,0)</t>
  </si>
  <si>
    <t>num_fte21</t>
  </si>
  <si>
    <t>Number of Full Time Equivalents (Nutritionist/Dietician - Directorate cadre)</t>
  </si>
  <si>
    <t>fac_adeq21</t>
  </si>
  <si>
    <t>if(${fac_adeq21}='yes',1.5,0)</t>
  </si>
  <si>
    <t>num_fte22</t>
  </si>
  <si>
    <t>Number of Full Time Equivalents (Administrative Personnel - Junior)</t>
  </si>
  <si>
    <t>fac_adeq22</t>
  </si>
  <si>
    <t>if(${fac_adeq22}='yes',1,0)</t>
  </si>
  <si>
    <t>num_fte23</t>
  </si>
  <si>
    <t>Number of Full Time Equivalents (Administrative Personnel - Senior)</t>
  </si>
  <si>
    <t>fac_adeq23</t>
  </si>
  <si>
    <t>if(${fac_adeq23}='yes',1,0)</t>
  </si>
  <si>
    <t>num_fte24</t>
  </si>
  <si>
    <t>Number of Full Time Equivalents (Administrative Personnel - Directorate)</t>
  </si>
  <si>
    <t>fac_adeq24</t>
  </si>
  <si>
    <t>if(${fac_adeq24}='yes',1,0)</t>
  </si>
  <si>
    <t>num_fte25</t>
  </si>
  <si>
    <t>Number of Full Time Equivalents (Medical Records Officers)</t>
  </si>
  <si>
    <t>fac_adeq25</t>
  </si>
  <si>
    <t>if(${fac_adeq25}='yes',3,0)</t>
  </si>
  <si>
    <t>num_fte26</t>
  </si>
  <si>
    <t>Number of Full Time Equivalents (Maintenance technical work staff)</t>
  </si>
  <si>
    <t>fac_adeq26</t>
  </si>
  <si>
    <t>if(${fac_adeq26}='yes',3,0)</t>
  </si>
  <si>
    <t>num_fte27</t>
  </si>
  <si>
    <t>Number of Full Time Equivalents (Store Keepers)</t>
  </si>
  <si>
    <t>select_one yes_no_twopoint</t>
  </si>
  <si>
    <t>fac_adeq27</t>
  </si>
  <si>
    <t>if(${fac_adeq27}='yes',2,0)</t>
  </si>
  <si>
    <t>num_fte28</t>
  </si>
  <si>
    <t>Number of Full Time Equivalents (Security Officers - Junior)</t>
  </si>
  <si>
    <t>fac_adeq28</t>
  </si>
  <si>
    <t>if(${fac_adeq28}='yes',1,0)</t>
  </si>
  <si>
    <t>num_fte29</t>
  </si>
  <si>
    <t>Number of Full Time Equivalents (Security Officers - Senior)</t>
  </si>
  <si>
    <t>fac_adeq29</t>
  </si>
  <si>
    <t>if(${fac_adeq29}='yes',1,0)</t>
  </si>
  <si>
    <t>num_fte30</t>
  </si>
  <si>
    <t>Number of Full Time Equivalents (Cleaners)</t>
  </si>
  <si>
    <t>fac_adeq30</t>
  </si>
  <si>
    <t>if(${fac_adeq30}='yes',2,0)</t>
  </si>
  <si>
    <t>SubTotal1</t>
  </si>
  <si>
    <t>Staffing Sub Total</t>
  </si>
  <si>
    <t xml:space="preserve">if(${fac_adeq1}='yes',3,0) + if(${fac_adeq2}='yes',3,0) + if(${fac_adeq3}='yes',1,0) + if(${fac_adeq4}='yes',1,0) + if(${fac_adeq5}='yes',1,0) + if(${fac_adeq6}='yes',1.5,0) + if(${fac_adeq7}='yes',1.5,0) + if(${fac_adeq8}='yes',3,0) + if(${fac_adeq9}='yes',3,0) + if(${fac_adeq10}='yes',1.5,0) + if(${fac_adeq11}='yes',1.5,0) + if(${fac_adeq12}='yes',1.5,0) + if(${fac_adeq13}='yes',1.5,0) + if(${fac_adeq14}='yes',1.5,0) + if(${fac_adeq15}='yes',1.5,0) + if(${fac_adeq16}='yes',1.5,0) + if(${fac_adeq17}='yes',1.5,0) + if(${fac_adeq18}='yes',1.5,0) + if(${fac_adeq19}='yes',1.5,0) + if(${fac_adeq20}='yes',1.5,0) + if(${fac_adeq21}='yes',1.5,0) + if(${fac_adeq22}='yes',1,0) + if(${fac_adeq23}='yes',1,0) + if(${fac_adeq24}='yes',1,0) + if(${fac_adeq25}='yes',3,0) + if(${fac_adeq26}='yes',3,0) + if(${fac_adeq27}='yes',2,0) + if(${fac_adeq28}='yes',1,0) + if(${fac_adeq29}='yes',1,0) + if(${fac_adeq30}='yes',2,0)  </t>
  </si>
  <si>
    <t>fac_safety</t>
  </si>
  <si>
    <t>**11.1 FACILITY AND SAFETY**</t>
  </si>
  <si>
    <t>guidenote</t>
  </si>
  <si>
    <t>For each item, please circle either Yes, No, or Not Applicable (N/A). All elements of the question must be satisfactorily present to indicate “yes” and award credit. Provide explanation or further Comment for each “No” or “N/A” response.</t>
  </si>
  <si>
    <t>select_one yes_no_na3</t>
  </si>
  <si>
    <t>fas1</t>
  </si>
  <si>
    <t xml:space="preserve">Is the general outlook of the hospital building in a good state? </t>
  </si>
  <si>
    <t>if(${fas1}='yes',3,0)</t>
  </si>
  <si>
    <t>comment1</t>
  </si>
  <si>
    <t>Comment</t>
  </si>
  <si>
    <t>fas2</t>
  </si>
  <si>
    <t>Is there adequate lighting across the hospital areas, wards and consultation rooms?</t>
  </si>
  <si>
    <t>if(${fas2}='yes',3,0)</t>
  </si>
  <si>
    <t>comment2</t>
  </si>
  <si>
    <t>select_one yes_no_na2</t>
  </si>
  <si>
    <t>fas3</t>
  </si>
  <si>
    <t>Are the waiting areas adequately covered to prevent rain and excessive sun?</t>
  </si>
  <si>
    <t>if(${fas3}='yes',2,0)</t>
  </si>
  <si>
    <t>comment3</t>
  </si>
  <si>
    <t>fas4</t>
  </si>
  <si>
    <t>Are there alternative accessible pathways for disabled patients e.g ramps or liftelevators?</t>
  </si>
  <si>
    <t>if(${fas4}='yes',2,0)</t>
  </si>
  <si>
    <t>comment4</t>
  </si>
  <si>
    <t>fas5</t>
  </si>
  <si>
    <t xml:space="preserve">Is the hospital infrastructure compliant with safety laws? </t>
  </si>
  <si>
    <t>if(${fas5}='yes',2,0)</t>
  </si>
  <si>
    <t>comment5</t>
  </si>
  <si>
    <t>fas6</t>
  </si>
  <si>
    <t>Are fire extinguishers installed in strategic areas around the entire hospital premises?</t>
  </si>
  <si>
    <t>if(${fas6}='yes',2,0)</t>
  </si>
  <si>
    <t>comment6</t>
  </si>
  <si>
    <t>note1</t>
  </si>
  <si>
    <t xml:space="preserve">**Standard:** It is regulatory safety standard that hospitals must install fire extinguishers in strategic areas across the premises.
</t>
  </si>
  <si>
    <t>fas7</t>
  </si>
  <si>
    <t xml:space="preserve">Are there adequate number of counselling rooms at the outpatient and in -patient areas to allow for privacy when patients needs counselling and or pastoral care attention??
</t>
  </si>
  <si>
    <t>if(${fas7}='yes',2,0)</t>
  </si>
  <si>
    <t>comment7</t>
  </si>
  <si>
    <t>note2</t>
  </si>
  <si>
    <t>**Standard: **There should be counseling rooms available both at the outpatients and in patient areas for use when patients needs counseling with or without their family members..</t>
  </si>
  <si>
    <t>fas8</t>
  </si>
  <si>
    <t xml:space="preserve">Is there adequate security at the entrance and exits of the patient wards? ?
</t>
  </si>
  <si>
    <t>if(${fas8}='yes',2,0)</t>
  </si>
  <si>
    <t>comment8</t>
  </si>
  <si>
    <t>fas9</t>
  </si>
  <si>
    <t>Are the windows secured enough to prevent easy breakout?</t>
  </si>
  <si>
    <t>if(${fas9}='yes',2,0)</t>
  </si>
  <si>
    <t>comment9</t>
  </si>
  <si>
    <t>note3</t>
  </si>
  <si>
    <t>**Standard:** There should be adequate security at the door entrance , window areas and exit of each of the in-patient wards and emergency observation areas to minimize the risk of escape and harm to staff and others.</t>
  </si>
  <si>
    <t>fas10</t>
  </si>
  <si>
    <t>Are all mounted fixtures designed to prevent attachment of devices that could be used to inflict self-harm?</t>
  </si>
  <si>
    <t>if(${fas10}='yes',3,0)</t>
  </si>
  <si>
    <t>comment10</t>
  </si>
  <si>
    <t>note4</t>
  </si>
  <si>
    <t>**Standard:** No attachment points on furniture parts or doors (i.e., no hooks) or anything fixed to the walls or ceilings. Tamper-resistant screws should be used on all devices. No rods of any kind should be allowed.</t>
  </si>
  <si>
    <t>fas11</t>
  </si>
  <si>
    <t xml:space="preserve">Are patient room mirrors shatter-resistant and not able to be used as an anchor point?
</t>
  </si>
  <si>
    <t>if(${fas11}='yes',2,0)</t>
  </si>
  <si>
    <t>comment11</t>
  </si>
  <si>
    <t>note5</t>
  </si>
  <si>
    <t>**Standard:** Mirrors should be stainless steel, not glass and have no anchor points for hanging.</t>
  </si>
  <si>
    <t>fas12</t>
  </si>
  <si>
    <t>Are all beds free of anchor points for hanging?</t>
  </si>
  <si>
    <t>if(${fas12}='yes',2,0)</t>
  </si>
  <si>
    <t>comment12</t>
  </si>
  <si>
    <t>note6</t>
  </si>
  <si>
    <t>Standard: Platform beds are the safest for an acute psychiatric environment. With some beds it is necessary to bolt them to the floor to avoid them being used as an anchor point. Securing platform beds to the floor also eliminates the beds being moved and used to barricade the door or stacked one on top of another to reach the ceiling.</t>
  </si>
  <si>
    <t>fas13</t>
  </si>
  <si>
    <t xml:space="preserve">Have electric and manually adjustable beds been eliminated unless indicated by clinical need?
</t>
  </si>
  <si>
    <t>if(${fas13}='yes',3,0)</t>
  </si>
  <si>
    <t>comment13</t>
  </si>
  <si>
    <t>note7</t>
  </si>
  <si>
    <t>Standard: If electric beds are necessary, power cords should be shortened and securely fastened. If hospital beds (electrical or mechanical) are used in locked units, they should be in a sleeping room that is close to the nursing station, patients should be watched when the beds are occupied (often there is other medical equipment in the room, since the medical condition is driving the need for the hospital bed) and the room should be locked when not occupied.</t>
  </si>
  <si>
    <t>fas14</t>
  </si>
  <si>
    <t xml:space="preserve">Are pillows and mattresses free of plastic, vinyl, or other materials that could be?
</t>
  </si>
  <si>
    <t>if(${fas14}='yes',2,0)</t>
  </si>
  <si>
    <t>comment14</t>
  </si>
  <si>
    <t>note8</t>
  </si>
  <si>
    <t xml:space="preserve">Standard: Pillows and mattresses should not have covers that can be easily removed by the patient and used for suffocation. This requirement is consistent with eliminating plastic trash can liners and vinyl or plastic shower curtains
</t>
  </si>
  <si>
    <t>fas15</t>
  </si>
  <si>
    <t>Are mattress covers with elastic hems at the corners removed from the unit?</t>
  </si>
  <si>
    <t>if(${fas15}='yes',2,0)</t>
  </si>
  <si>
    <t>comment15</t>
  </si>
  <si>
    <t>note9</t>
  </si>
  <si>
    <t>Standard: Mattress covers that completely encase the mattress and are impervious to bed bugs and fluids are preferred. It is also very important that all mattress covers cannot be removed by the patient and used for suffocation</t>
  </si>
  <si>
    <t>fas16</t>
  </si>
  <si>
    <t>Have all privacy curtains and tracks for hanging the privacy curtains been removed?</t>
  </si>
  <si>
    <t>if(${fas16}='yes',2,0)</t>
  </si>
  <si>
    <t>comment16</t>
  </si>
  <si>
    <t>note10</t>
  </si>
  <si>
    <t xml:space="preserve">Standard: Privacy Curtains should be removed in high risk in patient wards as they have been used to commit suicide by hanging. </t>
  </si>
  <si>
    <t>fas17</t>
  </si>
  <si>
    <t>Are light fixtures securely mounted to the ceiling by inaccessible fasteners or tamper resistant fasteners (or equivalent) with nonbreakable lenses?</t>
  </si>
  <si>
    <t>if(${fas17}='yes',2,0)</t>
  </si>
  <si>
    <t>comment17</t>
  </si>
  <si>
    <t>note11</t>
  </si>
  <si>
    <t>Standard: The Flush mounted fixtures are recommended, however surface mounted lights are acceptable provided they do not provide an anchor point for hanging. All energized parts must be secured with tamper resistant fasteners.</t>
  </si>
  <si>
    <t>fas18</t>
  </si>
  <si>
    <t>Are all grab rails eliminated where they are not needed?</t>
  </si>
  <si>
    <t>if(${fas18}='yes',2,0)</t>
  </si>
  <si>
    <t>comment18</t>
  </si>
  <si>
    <t>fas19</t>
  </si>
  <si>
    <t xml:space="preserve">Are interior bathroom doors (door from the Psychiatric Intervention Room into the bathroom) designed without anchor points and designed such that it is not possible to barricade the door?
</t>
  </si>
  <si>
    <t>if(${fas19}='yes',2,0)</t>
  </si>
  <si>
    <t>comment19</t>
  </si>
  <si>
    <t>fas20</t>
  </si>
  <si>
    <t>Are walls solid (gypsum, plaster/lath, concrete block, etc.) and free of Ceramic Tile? Note: Only new units need to be free of ceramic tile with the exception of 2 inch by 2 inch tile on the floor.</t>
  </si>
  <si>
    <t>if(${fas20}='yes',2,0)</t>
  </si>
  <si>
    <t>comment20</t>
  </si>
  <si>
    <t>note12</t>
  </si>
  <si>
    <t>Standard: The ceramic tile may be broken and the shards used for self-injury or as a weapon</t>
  </si>
  <si>
    <t>fas21</t>
  </si>
  <si>
    <t>Are seclusion rooms close to the nursing stations?</t>
  </si>
  <si>
    <t>if(${fas21}='yes',2,0)</t>
  </si>
  <si>
    <t>comment21</t>
  </si>
  <si>
    <t>note13</t>
  </si>
  <si>
    <t>Standard: Ideally the seclusion room should be close to the nurses' station and should be separated from other patients by a vestibule or area that will allow separation of these patients from other patient activities. It is recommended that the vestibule contain only portable furniture that can be brought into the room once the patient is placed in seclusion.</t>
  </si>
  <si>
    <t>fas22</t>
  </si>
  <si>
    <t>Are entrances and exits to the unit in line of sight of the nursing station?</t>
  </si>
  <si>
    <t>if(${fas22}='yes',2,0)</t>
  </si>
  <si>
    <t>comment22</t>
  </si>
  <si>
    <t>note14</t>
  </si>
  <si>
    <t xml:space="preserve">Standard: Staff need to be able to see who is standing around the exit doors. </t>
  </si>
  <si>
    <t>select_one yes_no_na1</t>
  </si>
  <si>
    <t>fas23</t>
  </si>
  <si>
    <t>Are the long stay in patient wards and units painted with friendly colours that shows openness ?</t>
  </si>
  <si>
    <t>if(${fas23}='yes',1,0)</t>
  </si>
  <si>
    <t>comment23</t>
  </si>
  <si>
    <t>note15</t>
  </si>
  <si>
    <t>Standard: Utilize colors and murals to create a more appealing environment. Use pictures with healing messages, posters and bill board bulletins.</t>
  </si>
  <si>
    <t>fas24</t>
  </si>
  <si>
    <t>Is there adequate water supply in the hospital?</t>
  </si>
  <si>
    <t>if(${fas24}='yes',3,0)</t>
  </si>
  <si>
    <t>comment24</t>
  </si>
  <si>
    <t>fas25</t>
  </si>
  <si>
    <t>Is there adequate alternative source of electricity?</t>
  </si>
  <si>
    <t>if(${fas25}='yes',3,0)</t>
  </si>
  <si>
    <t>comment25</t>
  </si>
  <si>
    <t>note16</t>
  </si>
  <si>
    <t xml:space="preserve">Standard: The hospital management must ensure that there is adequate alternative source of electric power that will service all areas of the hospital per time when requried .
</t>
  </si>
  <si>
    <t>fas26</t>
  </si>
  <si>
    <t>Are there adequate and functional toilets and hand wash stations for patients and staff??</t>
  </si>
  <si>
    <t>if(${fas26}='yes',2,0)</t>
  </si>
  <si>
    <t>comment26</t>
  </si>
  <si>
    <t>note17</t>
  </si>
  <si>
    <t>Standard: The management must provide adequate and ensure functional toilets and hand wash stations in different areas of the hospital and separate for staff and patients</t>
  </si>
  <si>
    <t>fas27</t>
  </si>
  <si>
    <t xml:space="preserve">Does the hospital have an updated safety and security policy in place? </t>
  </si>
  <si>
    <t>if(${fas27}='yes',2,0)</t>
  </si>
  <si>
    <t>comment27</t>
  </si>
  <si>
    <t>note18</t>
  </si>
  <si>
    <t>Standard: The hospital management should have an updated safety and security policy in place that clearly states how to identify and respond to safety and security threats e.g fire, code blue fall etc</t>
  </si>
  <si>
    <t>fas28</t>
  </si>
  <si>
    <t>Are all staff regularly trained on safety procedures, e.g fire drills, telephone drills etc?</t>
  </si>
  <si>
    <t>if(${fas28}='yes',2,0)</t>
  </si>
  <si>
    <t>comment28</t>
  </si>
  <si>
    <t>fas29</t>
  </si>
  <si>
    <t>Does the hospital have adequate and competent security officers?</t>
  </si>
  <si>
    <t>if(${fas29}='yes',2,0)</t>
  </si>
  <si>
    <t>comment29</t>
  </si>
  <si>
    <t>fas30</t>
  </si>
  <si>
    <t xml:space="preserve">Does the hospital have a policy plan document on hazardous materials ?
</t>
  </si>
  <si>
    <t>if(${fas30}='yes',2,0)</t>
  </si>
  <si>
    <t>comment30</t>
  </si>
  <si>
    <t>fas31</t>
  </si>
  <si>
    <t>Are members of staff aware and trained on this policy document ?</t>
  </si>
  <si>
    <t>if(${fas31}='yes',2,0)</t>
  </si>
  <si>
    <t>comment31</t>
  </si>
  <si>
    <t>note19</t>
  </si>
  <si>
    <t>Standard: The hospital management must have a policy document on handling hazardous materials and waste and ensure that all staff including new in-take are aware and trained on this policy plan</t>
  </si>
  <si>
    <t>fas32</t>
  </si>
  <si>
    <t>Does the hospital management have a policy on managing emergency?</t>
  </si>
  <si>
    <t>if(${fas32}='yes',2,0)</t>
  </si>
  <si>
    <t>comment32</t>
  </si>
  <si>
    <t>note20</t>
  </si>
  <si>
    <t>Standard: The hospital management must develop a policy plan to manage emergencies and ensure adequate resources are made available. to effectively respond to the emergencies per time.</t>
  </si>
  <si>
    <t>fac_safety2</t>
  </si>
  <si>
    <t>**11.1.1 Preventing Patient Falls**</t>
  </si>
  <si>
    <t>fas33</t>
  </si>
  <si>
    <t xml:space="preserve">Is there a built-in system or infrastructure to prevent patients from falls or reduce injury from falls?
</t>
  </si>
  <si>
    <t>if(${fas33}='yes',2,0)</t>
  </si>
  <si>
    <t>comment33</t>
  </si>
  <si>
    <t>note21</t>
  </si>
  <si>
    <t>Standard: There must be a minimum of a built-in ramp for disable patients and wheel-chaired patients</t>
  </si>
  <si>
    <t>fas34</t>
  </si>
  <si>
    <t>Are hand rails on stair cases intact?</t>
  </si>
  <si>
    <t>if(${fas34}='yes',2,0)</t>
  </si>
  <si>
    <t>comment34</t>
  </si>
  <si>
    <t>fas35</t>
  </si>
  <si>
    <t xml:space="preserve">Are brakes on bed wheels and bed rails intact?
</t>
  </si>
  <si>
    <t>if(${fas35}='yes',2,0)</t>
  </si>
  <si>
    <t>comment35</t>
  </si>
  <si>
    <t>note22</t>
  </si>
  <si>
    <t>Standard: Broken bed brakes and bed rails are to be repaired as soon as possible or removed from the wards to avoid patient falls.</t>
  </si>
  <si>
    <t>SubTotal2</t>
  </si>
  <si>
    <t>Facility and Safety Subtotal</t>
  </si>
  <si>
    <t>if(${fas1}='yes',3,0) + if(${fas2}='yes',3,0) + if(${fas3}='yes',2,0) + if(${fas4}='yes',2,0) + if(${fas5}='yes',2,0) + if(${fas6}='yes',2,0) + if(${fas7}='yes',2,0) + if(${fas8}='yes',2,0) + if(${fas9}='yes',2,0) + if(${fas10}='yes',3,0) + if(${fas11}='yes',2,0) + if(${fas12}='yes',2,0) + if(${fas13}='yes',3,0) + if(${fas14}='yes',2,0) + if(${fas15}='yes',2,0) + if(${fas16}='yes',2,0) + if(${fas17}='yes',2,0) + if(${fas18}='yes',2,0) + if(${fas19}='yes',2,0) + if(${fas20}='yes',2,0) + if(${fas21}='yes',2,0) + if(${fas22}='yes',2,0) + if(${fas23}='yes',1,0) + if(${fas24}='yes',3,0) + if(${fas25}='yes',3,0) + if(${fas26}='yes',2,0) + if(${fas27}='yes',2,0) + if(${fas28}='yes',2,0) + if(${fas29}='yes',2,0) + if(${fas30}='yes',2,0) + if(${fas31}='yes',2,0) + if(${fas32}='yes',2,0) + if(${fas33}='yes',2,0) + if(${fas34}='yes',2,0) + if(${fas35}='yes',2,0)</t>
  </si>
  <si>
    <t>OrgMgt</t>
  </si>
  <si>
    <t>**11.2 ORGANISATION AND MANAGEMENT**</t>
  </si>
  <si>
    <t>orgmgt1</t>
  </si>
  <si>
    <t xml:space="preserve">Is there an organogram or chart that describes the governance structure of the hospital?
</t>
  </si>
  <si>
    <t>if(${orgmgt1}='yes',2,0)</t>
  </si>
  <si>
    <t>comment36</t>
  </si>
  <si>
    <t>orgmgt2</t>
  </si>
  <si>
    <t>Is the management team of the hospital knowledgeable about the local and national laws that guides the facility?</t>
  </si>
  <si>
    <t>if(${orgmgt2}='yes',2,0)</t>
  </si>
  <si>
    <t>comment37</t>
  </si>
  <si>
    <t>note23</t>
  </si>
  <si>
    <t xml:space="preserve">**Standard:** : The hospital management team should be familiar with local and national laws that guides the various aspects of the tertiary hospital facilities.
</t>
  </si>
  <si>
    <t>orgmgt3</t>
  </si>
  <si>
    <t xml:space="preserve">Is there a documented policy plan in place for the development and maintenance of the hospital infrastructures that will ensure the best possible quality and safety outcomes?
</t>
  </si>
  <si>
    <t>if(${orgmgt3}='yes',2,0)</t>
  </si>
  <si>
    <t>comment38</t>
  </si>
  <si>
    <t>orgmgt4</t>
  </si>
  <si>
    <t>Does the management have in place a policy plan that clearly shows the road map to deliver the organisation’s objectives for quality and safety?</t>
  </si>
  <si>
    <t>if(${orgmgt4}='yes',2,0)</t>
  </si>
  <si>
    <t>comment39</t>
  </si>
  <si>
    <t>note24</t>
  </si>
  <si>
    <t>**Standard:** The hospital management is expected to have a detailed policy plan that clearly shows the organisation’s pathways to deliver objectives for quality healthcare service delivery and safety within the hospital.</t>
  </si>
  <si>
    <t>orgmgt5</t>
  </si>
  <si>
    <t>Is there an adhoc committee that sees to regular maintenance activities in the hospital?</t>
  </si>
  <si>
    <t>if(${orgmgt5}='yes',2,0)</t>
  </si>
  <si>
    <t>comment40</t>
  </si>
  <si>
    <t>note25</t>
  </si>
  <si>
    <t xml:space="preserve">Standard: The hospital should carry out scheduled maintenance work across the premises regularly and these activities should preferably be under the oversight of an adhoc-committee..
</t>
  </si>
  <si>
    <t>orgmgt6</t>
  </si>
  <si>
    <t xml:space="preserve">Are all maintenance work carried out recorded accordingly? </t>
  </si>
  <si>
    <t>if(${orgmgt6}='yes',2,0)</t>
  </si>
  <si>
    <t>comment41</t>
  </si>
  <si>
    <t>note26</t>
  </si>
  <si>
    <t>Standard: Management should keep a maintenance lag record book which can be used to assess trends and inform future planning for quality improvement</t>
  </si>
  <si>
    <t>orgmgt7</t>
  </si>
  <si>
    <t>Do all managers have their job descriptions clearly stated and given to each of them ?</t>
  </si>
  <si>
    <t>if(${orgmgt7}='yes',2,0)</t>
  </si>
  <si>
    <t>comment42</t>
  </si>
  <si>
    <t>note27</t>
  </si>
  <si>
    <t>Standard: The top management should give each manager a copy of his/her job description and ensure that they understand the content. These managers are then saddled with the responsibility to ensure the same for the staff members in each of their departments.</t>
  </si>
  <si>
    <t>orgmgt8</t>
  </si>
  <si>
    <t>Is there an established process for annual review of staff performance against the hospital criteria for performance?</t>
  </si>
  <si>
    <t>if(${orgmgt8}='yes',1,0)</t>
  </si>
  <si>
    <t>comment43</t>
  </si>
  <si>
    <t>orgmgt9</t>
  </si>
  <si>
    <t>Are the services provided in each of the major departments consistent with the mission statement of the hospital?</t>
  </si>
  <si>
    <t>if(${orgmgt9}='yes',1,0)</t>
  </si>
  <si>
    <t>comment44</t>
  </si>
  <si>
    <t>note28</t>
  </si>
  <si>
    <t>Standard: Major services provided must be consistent with the specific mission statement of the hospital e.g the stands particularly for specialist hospitals. The services provided must be in accordance with National policy</t>
  </si>
  <si>
    <t>orgmgt10</t>
  </si>
  <si>
    <t>Are policies, procedures and protocols developed by the management team to set the standard of best practice for major clinical and non clinical services?</t>
  </si>
  <si>
    <t>if(${orgmgt10}='yes',1,0)</t>
  </si>
  <si>
    <t>comment45</t>
  </si>
  <si>
    <t>note29</t>
  </si>
  <si>
    <t>Standard: The management team must ensure that appropriate and relevant policies, procedures, and protocols are developed and made accessible to staff to ensure best practice are maintained for clinical and non-clinical work processes at all time. These policy documents should be reviewed at least once in 2 years.</t>
  </si>
  <si>
    <t>OrgMgt_B</t>
  </si>
  <si>
    <t>**11.2.1 Personnel**</t>
  </si>
  <si>
    <t>orgmgt11</t>
  </si>
  <si>
    <t>Does the hospital management have an established plan for the recruitment, evaluation and continuous professional developmment for the clinical staff and nonclinical staff members?</t>
  </si>
  <si>
    <t>if(${orgmgt11}='yes',2,0)</t>
  </si>
  <si>
    <t>comment46</t>
  </si>
  <si>
    <t>orgmgt12</t>
  </si>
  <si>
    <t xml:space="preserve">Is the plan in accordance with the labour laws?
</t>
  </si>
  <si>
    <t>if(${orgmgt12}='yes',2,0)</t>
  </si>
  <si>
    <t>comment47</t>
  </si>
  <si>
    <t>note30</t>
  </si>
  <si>
    <t>Standard: Organisation’s recruitment plan must be in accordance with the Nigerian government labour laws</t>
  </si>
  <si>
    <t>orgmgt13</t>
  </si>
  <si>
    <t>Does every hospital staff have a clearly stated and documented job description?</t>
  </si>
  <si>
    <t>if(${orgmgt13}='yes',2,0)</t>
  </si>
  <si>
    <t>comment48</t>
  </si>
  <si>
    <t>orgmgt14</t>
  </si>
  <si>
    <t xml:space="preserve">Are copies of this job description handed over to each staff so they can read and understand the content?
</t>
  </si>
  <si>
    <t>if(${orgmgt14}='yes',2,0)</t>
  </si>
  <si>
    <t>comment49</t>
  </si>
  <si>
    <t>orgmgt15</t>
  </si>
  <si>
    <t>Are copies of job description filed in the personnel files for each staff member?</t>
  </si>
  <si>
    <t>if(${orgmgt15}='yes',2,0)</t>
  </si>
  <si>
    <t>comment50</t>
  </si>
  <si>
    <t>note31</t>
  </si>
  <si>
    <t>Standard: Each staff member is to have a personnel file which house all relevant information details about the staff, the job description, evaluation procedures, remuneration etc. The personnel files must be updated regularly when necessary to be sure they are up to date and current.</t>
  </si>
  <si>
    <t>orgmgt16</t>
  </si>
  <si>
    <t xml:space="preserve">Does the hospital have a personal policy that address benefits, disciplines and dress code?
</t>
  </si>
  <si>
    <t>if(${orgmgt16}='yes',2,0)</t>
  </si>
  <si>
    <t>comment51</t>
  </si>
  <si>
    <t>OrgMgt_C</t>
  </si>
  <si>
    <t>**11.2.2 Public - Private Partnership**</t>
  </si>
  <si>
    <t>orgmgt17</t>
  </si>
  <si>
    <t>Is the hospital/Institution currently running any public private partnership (PPP) or joint venture (JV) of any sort?</t>
  </si>
  <si>
    <t>if(${orgmgt17}='yes',3,0)</t>
  </si>
  <si>
    <t>comment52</t>
  </si>
  <si>
    <t>select_one yes_no_na5</t>
  </si>
  <si>
    <t>orgmgt18</t>
  </si>
  <si>
    <t>If YES, is this PPP or JV on clinical services delivery?</t>
  </si>
  <si>
    <t>if(${orgmgt18}='yes',5,0)</t>
  </si>
  <si>
    <t>${orgmgt17}='yes'</t>
  </si>
  <si>
    <t>comment53</t>
  </si>
  <si>
    <t>orgmgt19</t>
  </si>
  <si>
    <t>Or non-clinical support services?</t>
  </si>
  <si>
    <t>if(${orgmgt19}='yes',2,0)</t>
  </si>
  <si>
    <t>comment54</t>
  </si>
  <si>
    <t>note32</t>
  </si>
  <si>
    <t>NOTE: Contact person should list the specific PPP services in the hospital in the comment column</t>
  </si>
  <si>
    <t>select_one impact_opt</t>
  </si>
  <si>
    <t>orgmgt20</t>
  </si>
  <si>
    <t>How will you rate the impact of these PPP services on the hospital overall performance?</t>
  </si>
  <si>
    <t>if(${orgmgt20}='very_effective_high_positive_im',5, if(${orgmgt20}='medium_impact',3, if(${orgmgt20}='satisfactory_improvement_requir',2, if(${orgmgt20}='not_satisfactory__low_impact',0,0))))</t>
  </si>
  <si>
    <t>note33</t>
  </si>
  <si>
    <t>Standard: Any PPP services engagement by the hospital management is expected to enhance and improve patient service delivery</t>
  </si>
  <si>
    <t>orgmgt21</t>
  </si>
  <si>
    <t>Does the management carry out periodic inhouse performance and impact assessment on running PPP or JV services in the hospital?</t>
  </si>
  <si>
    <t>if(${orgmgt21}='yes',3,0)</t>
  </si>
  <si>
    <t>comment55</t>
  </si>
  <si>
    <t>note34</t>
  </si>
  <si>
    <t xml:space="preserve">Standard: it is pertinent that performance assessment should be done on PPP services periodically to measure the required effectiveness and impact.
</t>
  </si>
  <si>
    <t>orgmgt22</t>
  </si>
  <si>
    <t>Does the management seek detailed legal advice and involvement in its PPP and JV engagement?</t>
  </si>
  <si>
    <t>if(${orgmgt22}='yes',3,0)</t>
  </si>
  <si>
    <t>comment56</t>
  </si>
  <si>
    <t>note35</t>
  </si>
  <si>
    <t xml:space="preserve">Standard: Management is to seek relevant legal advice and involvement from experts knowledgeable and experienced in healthcare related services and preferably allow the legal experts to take the lead in the PPP/JV contractual service agreement and terms of reference.
</t>
  </si>
  <si>
    <t>orgmgt23</t>
  </si>
  <si>
    <t>Is/are there clearly written and easily understood memorandum of nunderstanding(MOU) or contract service agreement for each PPP engagement?</t>
  </si>
  <si>
    <t>if(${orgmgt23}='yes',3,0)</t>
  </si>
  <si>
    <t>comment57</t>
  </si>
  <si>
    <t>orgmgt24</t>
  </si>
  <si>
    <t>Are all PPP or joint ventures MOUs filed within the hospital premises and easily accessible to relevant key officers?</t>
  </si>
  <si>
    <t>if(${orgmgt24}='yes',2,0)</t>
  </si>
  <si>
    <t>comment58</t>
  </si>
  <si>
    <t>note36</t>
  </si>
  <si>
    <t xml:space="preserve">Standard: The management must ensure that MOU document is in place clearly written and easily understood by particularly parties and signed accordingly for every PPP or JV.
</t>
  </si>
  <si>
    <t>SubTotal3</t>
  </si>
  <si>
    <t>Organisation and Management SubTotal</t>
  </si>
  <si>
    <t>if(${orgmgt1}='yes',2,0) + if(${orgmgt2}='yes',2,0) + if(${orgmgt3}='yes',2,0) + if(${orgmgt4}='yes',2,0) + if(${orgmgt5}='yes',2,0) + if(${orgmgt6}='yes',2,0) + if(${orgmgt7}='yes',2,0) + if(${orgmgt8}='yes',1,0) + if(${orgmgt9}='yes',1,0) + if(${orgmgt10}='yes',1,0) + if(${orgmgt11}='yes',2,0) + if(${orgmgt12}='yes',2,0) + if(${orgmgt13}='yes',2,0) + if(${orgmgt14}='yes',2,0) + if(${orgmgt15}='yes',2,0) + if(${orgmgt16}='yes',2,0) + if(${orgmgt17}='yes',3,0) + if(${orgmgt18}='yes',5,0) + if(${orgmgt19}='yes',2,0) + if(${orgmgt20}='very_effective_high_positive_im',5, if(${orgmgt20}='medium_impact',3, if(${orgmgt20}='satisfactory_improvement_requir',2, if(${orgmgt20}='not_satisfactory__low_impact',0,0))))+ if(${orgmgt21}='yes',3,0) + if(${orgmgt22}='yes',3,0) + if(${orgmgt23}='yes',3,0) + if(${orgmgt24}='yes',2,0)</t>
  </si>
  <si>
    <t>PatEngCom</t>
  </si>
  <si>
    <t>**11.3 PATIENTS/CLIENTS' MANAGEMENT AND COMMUNICATION**</t>
  </si>
  <si>
    <t>pmc1</t>
  </si>
  <si>
    <t xml:space="preserve">Are patients informed and educated on their treatment, procedures , medicines , nutrition and use of medical equipment?
</t>
  </si>
  <si>
    <t>if(${pmc1}='yes',3,0)</t>
  </si>
  <si>
    <t>comment59</t>
  </si>
  <si>
    <t>pmc2</t>
  </si>
  <si>
    <t>Is there a process in place to educate patients on how to continue their care at home after discharge?</t>
  </si>
  <si>
    <t>if(${pmc2}='yes',3,0)</t>
  </si>
  <si>
    <t>comment60</t>
  </si>
  <si>
    <t>group1</t>
  </si>
  <si>
    <t>Group1</t>
  </si>
  <si>
    <t>field-list</t>
  </si>
  <si>
    <t>select_one yes_no_na</t>
  </si>
  <si>
    <t>pmc3</t>
  </si>
  <si>
    <t>Is Clear information made available, on paper and/or electronic format, to patients, relatives and healthcare practitioners on:</t>
  </si>
  <si>
    <t>select_one yes_no_na04</t>
  </si>
  <si>
    <t>pmc3a</t>
  </si>
  <si>
    <t>Admission Criteria</t>
  </si>
  <si>
    <t>list-nolabel</t>
  </si>
  <si>
    <t>if(${pmc3a}='yes',0.4,0)</t>
  </si>
  <si>
    <t>pmc3b</t>
  </si>
  <si>
    <t>A simple description of the ward/unit and its purpose</t>
  </si>
  <si>
    <t>if(${pmc3b}='yes',0.4,0)</t>
  </si>
  <si>
    <t>pmc3c</t>
  </si>
  <si>
    <t>Clinical pathways describing visiting access and discharge;</t>
  </si>
  <si>
    <t>if(${pmc3c}='yes',0.4,0)</t>
  </si>
  <si>
    <t>pmc3d</t>
  </si>
  <si>
    <t>Main inter ventions and treatments available;</t>
  </si>
  <si>
    <t>if(${pmc3d}='yes',0.4,0)</t>
  </si>
  <si>
    <t>pmc3e</t>
  </si>
  <si>
    <t>Contact details for the ward/unit and hospital?</t>
  </si>
  <si>
    <t>if(${pmc3e}='yes',0.4,0)</t>
  </si>
  <si>
    <t>comment61</t>
  </si>
  <si>
    <t>note37</t>
  </si>
  <si>
    <t xml:space="preserve">Standard: The hospital should have a written policy and a standard procedure for admitting a mental health patient.This procedure should be followed at all times with a copy of the admission criteria and treatment given to the patient and /or their carers..
</t>
  </si>
  <si>
    <t>pmc4</t>
  </si>
  <si>
    <t xml:space="preserve">When a referral is received by the ward, is the patient admitted within an agreed time frame?
</t>
  </si>
  <si>
    <t>if(${pmc4}='yes',2,0)</t>
  </si>
  <si>
    <t>comment62</t>
  </si>
  <si>
    <t>note38</t>
  </si>
  <si>
    <t>**Standard:**  When the stated admission time frame is breached, this should be escalated to the senior management team. Senior clinical staff members (ward/unit manager/nurse in charge) should make decisions with managers about patient admission or transfer, taking into account safety and/or therapeutic activity on the ward.</t>
  </si>
  <si>
    <t>pmc5</t>
  </si>
  <si>
    <t>Does the hospital have a clear policy on the admission of patients under the age of 18?</t>
  </si>
  <si>
    <t>if(${pmc5}='yes',2,0)</t>
  </si>
  <si>
    <t>comment63</t>
  </si>
  <si>
    <t>pmc6</t>
  </si>
  <si>
    <t>Do Staff members follow the clear policy (if available) when admitting young people under the age of 18?</t>
  </si>
  <si>
    <t>if(${pmc6}='yes',2,0)</t>
  </si>
  <si>
    <t>comment64</t>
  </si>
  <si>
    <t>note39</t>
  </si>
  <si>
    <t>Standard: The hospital management should have a developed policy on admission of mental ly ill persons under the age of 18 years. The policy should clearly include: when it is appropriate, and not appropriate, to admit patients under the age of 18; Arrangements to ensure that young people receive age-appropriate care; Arrangements to ensure the safety and safeguarding of young people on the ward.</t>
  </si>
  <si>
    <t>pmc7</t>
  </si>
  <si>
    <t>Do Patients have a comprehensive initial assessment carried out on them which is started within 4 hours and completed within 1 week of their admission?</t>
  </si>
  <si>
    <t>if(${pmc7}='yes',2,0)</t>
  </si>
  <si>
    <t>comment65</t>
  </si>
  <si>
    <t>note40</t>
  </si>
  <si>
    <t xml:space="preserve">**Standard:** : The care team must carry out a comprehensive initial assessment on the admitted patients as soon as they are admitted. This involves the multi-disciplinary team and should include patients' Mental health and past and current medication; Psychosocial and psychological needs; Strengths and areas for development; Consideration of whether the patient is at risk of withdrawal from drugs/alcohol.
</t>
  </si>
  <si>
    <t>pmc8</t>
  </si>
  <si>
    <t xml:space="preserve">Do patients have a documented risk assessment and management plan which is co-produced by the multi-disciplinary care team?
</t>
  </si>
  <si>
    <t>if(${pmc8}='yes',2,0)</t>
  </si>
  <si>
    <t>comment66</t>
  </si>
  <si>
    <t>note41</t>
  </si>
  <si>
    <t>**Standard:** The care team should carry out risk assessments on the mental health patients and document their findings alongside a management plan. This document can be shared where necessary with relevant agencies (with consideration of confidentiality). The assessment considers: Risk to self; Risk to others; Risk from others.</t>
  </si>
  <si>
    <t>pmc9</t>
  </si>
  <si>
    <t xml:space="preserve">Upon admission, are new patients given appropriate introductory information about the ward and their stay in the ward?
</t>
  </si>
  <si>
    <t>if(${pmc9}='yes',2,0)</t>
  </si>
  <si>
    <t>comment67</t>
  </si>
  <si>
    <t>note42</t>
  </si>
  <si>
    <t>Standard: The ward nurse should give the new patient a 'welcome pack' or verbal introductory information that contains the following: A clear description of the aims of the ward/unit; The current programme and modes of treatment; The ward/unit team membership; Personal safety on the ward/unit; The code of conduct on the ward/unit; Ward/unit facilities and the layout of the ward/unit; What practical items can and cannot be brought in; Clear guidance on the smoking policy; Resources to meet spiritual, cultural and gender needs; A description of how the ward team will communicate with the patient and their carers and what opportunities they will have to meet with the team.</t>
  </si>
  <si>
    <t>pmc10</t>
  </si>
  <si>
    <t xml:space="preserve">Are patients risk assessments and risk management plans updated according to clinical need or at a minimum frequency that complies with national standards?
</t>
  </si>
  <si>
    <t>if(${pmc10}='yes',2,0)</t>
  </si>
  <si>
    <t>comment68</t>
  </si>
  <si>
    <t>note43</t>
  </si>
  <si>
    <t xml:space="preserve">Standard: The care team are to ensure that patients' risk assessment and management plans are updated regularly according to their clinical needs and in line with the national standards. </t>
  </si>
  <si>
    <t>pmc11</t>
  </si>
  <si>
    <t>Does the hospital management provide safe and effective evidence based occupational and/or psychological interventions by professional occupational therapists and/or psychologists adapted to patients' needs through a defined care pathway?</t>
  </si>
  <si>
    <t>if(${pmc11}='yes',2,0)</t>
  </si>
  <si>
    <t>comment69</t>
  </si>
  <si>
    <t>note44</t>
  </si>
  <si>
    <t>Standard: The hospital management should have a comprehensive care policy in place that support a whole team approach to the provision of a stepped care model that provides patients with the appropriate level of evidence-based occupational and /or psychological interventions as and when appropriate for their needs.</t>
  </si>
  <si>
    <t>pmc12</t>
  </si>
  <si>
    <t>Do Patients have access to art/creative therapies?</t>
  </si>
  <si>
    <t>if(${pmc12}='yes',2,0)</t>
  </si>
  <si>
    <t>comment70</t>
  </si>
  <si>
    <t>pmc13</t>
  </si>
  <si>
    <t>Is there a hospital policy and procedure in place to respond to patients who are absent from the ward without official leave?</t>
  </si>
  <si>
    <t>if(${pmc13}='yes',2,0)</t>
  </si>
  <si>
    <t>comment71</t>
  </si>
  <si>
    <t>note45</t>
  </si>
  <si>
    <t>**Standard:** A local hospital policy must be developed to handle absence without official leave from the hospital. Such policy document should include such procedures on actions as:, Activate a risk management plan; Make efforts to locate the patient; Alert carers, people at risk and the relevant authorities; Complete an incident form.</t>
  </si>
  <si>
    <t>pmc14</t>
  </si>
  <si>
    <t>Are patients who are given compulsory rapid tranquilisation due to forceful restraint have their vitals monitored at close regular intervals?</t>
  </si>
  <si>
    <t>if(${pmc14}='yes',2,0)</t>
  </si>
  <si>
    <t>comment72</t>
  </si>
  <si>
    <t>note46</t>
  </si>
  <si>
    <t>**Standard:** Patients who are involved in episodes of control and restraint, or compulsory treatment including rapid tranquilisation, should have their vital signs monitored by staff members and any deterioration is responded to.</t>
  </si>
  <si>
    <t>PatEngCom2</t>
  </si>
  <si>
    <t>**11.3.1 Communication Of Care**</t>
  </si>
  <si>
    <t>pmc15</t>
  </si>
  <si>
    <t>Is there an established process and documented guideline that ensures the transfer of correct and accurate patient information between care givers e.g during nursing, clinical, medical and non-clinical handovers?</t>
  </si>
  <si>
    <t>if(${pmc15}='yes',2,0)</t>
  </si>
  <si>
    <t>comment73</t>
  </si>
  <si>
    <t>note47</t>
  </si>
  <si>
    <t xml:space="preserve">**Standard:** There must be established written and accurate policy guidelines to guard the correct and accurate hand over of patient’s care plan and update between care givers.
</t>
  </si>
  <si>
    <t>pmc16</t>
  </si>
  <si>
    <t xml:space="preserve">Is there a written policy guideline for receiving verbal and telephone orders? </t>
  </si>
  <si>
    <t>if(${pmc16}='yes',2,0)</t>
  </si>
  <si>
    <t>comment74</t>
  </si>
  <si>
    <t>note48</t>
  </si>
  <si>
    <t>Standard: Policy must include writing down the orders and reading it back to confirm the correct information given.</t>
  </si>
  <si>
    <t>pmc17</t>
  </si>
  <si>
    <t>Does the policy document clearly identifies and states the conditions and situations when verbal and telephone orders would be accepted?</t>
  </si>
  <si>
    <t>if(${pmc17}='yes',2,0)</t>
  </si>
  <si>
    <t>comment75</t>
  </si>
  <si>
    <t>note49</t>
  </si>
  <si>
    <t>Standard: The policy document must also clearly state conditions and situations when verbal and telephone orders would be accepted.</t>
  </si>
  <si>
    <t>pmc18</t>
  </si>
  <si>
    <t>Is there a copy of the patient’s bill of rights in the hospital?</t>
  </si>
  <si>
    <t>if(${pmc18}='yes',1,0)</t>
  </si>
  <si>
    <t>comment76</t>
  </si>
  <si>
    <t>pmc19</t>
  </si>
  <si>
    <t>Is the bill easily accessible to all clinical and non-clinical staff?</t>
  </si>
  <si>
    <t>if(${pmc19}='yes',1,0)</t>
  </si>
  <si>
    <t>comment77</t>
  </si>
  <si>
    <t>pmc20</t>
  </si>
  <si>
    <t>Are staff trained and educated on the patient’s bill of right and their expected responbilitties?</t>
  </si>
  <si>
    <t>if(${pmc20}='yes',2,0)</t>
  </si>
  <si>
    <t>comment78</t>
  </si>
  <si>
    <t>PatEngCom3</t>
  </si>
  <si>
    <t>**11.3.2 Staff Attitude To Patients**</t>
  </si>
  <si>
    <t>pmc21</t>
  </si>
  <si>
    <t xml:space="preserve">Is there a policy instituting respect for patient’s dignity and privacy at all time? </t>
  </si>
  <si>
    <t>if(${pmc21}='yes',2,0)</t>
  </si>
  <si>
    <t>comment79</t>
  </si>
  <si>
    <t>note50</t>
  </si>
  <si>
    <t>Standard: Patients’ right, beliefs and values must be respected as far as its reasonably practicable when receiving care. This must be backed up with a policy mission statement of the hospital and code of conduct staf</t>
  </si>
  <si>
    <t>pmc22</t>
  </si>
  <si>
    <t xml:space="preserve">Is there a policy document and accessible guidelines for receiving informed consent from patients before invasive procedures in accordance with the laws of the federal government of nigeria ?
</t>
  </si>
  <si>
    <t>if(${pmc22}='yes',2,0)</t>
  </si>
  <si>
    <t>comment80</t>
  </si>
  <si>
    <t>note51</t>
  </si>
  <si>
    <t>Standard: The management must ensure that patient receives education and give informed consent before procedures</t>
  </si>
  <si>
    <t>pmc23</t>
  </si>
  <si>
    <t>Are patients educated on their careplan and care so they can make informed decisions?</t>
  </si>
  <si>
    <t>if(${pmc23}='yes',2,0)</t>
  </si>
  <si>
    <t>comment81</t>
  </si>
  <si>
    <t>pmc24</t>
  </si>
  <si>
    <t>Are patient informed of their rights to accept or refuse treatment?</t>
  </si>
  <si>
    <t>if(${pmc24}='yes',2,0)</t>
  </si>
  <si>
    <t>comment82</t>
  </si>
  <si>
    <t>pmc25</t>
  </si>
  <si>
    <t xml:space="preserve">Are these informed decisions clearly documented in patient’s case notes and reported to senior management as appropriate?
</t>
  </si>
  <si>
    <t>if(${pmc25}='yes',2,0)</t>
  </si>
  <si>
    <t>comment83</t>
  </si>
  <si>
    <t>pmc26</t>
  </si>
  <si>
    <t>Does the hospital have a policy on staff attitude to patients?</t>
  </si>
  <si>
    <t>if(${pmc26}='yes',2,0)</t>
  </si>
  <si>
    <t>comment84</t>
  </si>
  <si>
    <t>pmc27</t>
  </si>
  <si>
    <t>Are there patients’ satisfaction survey carried out periodically?</t>
  </si>
  <si>
    <t>if(${pmc27}='yes',2,0)</t>
  </si>
  <si>
    <t>comment85</t>
  </si>
  <si>
    <t>pmc28</t>
  </si>
  <si>
    <t>Does the survey include staff attitude and communication skill to patients?</t>
  </si>
  <si>
    <t>if(${pmc28}='yes',1,0)</t>
  </si>
  <si>
    <t>comment86</t>
  </si>
  <si>
    <t>pmc29</t>
  </si>
  <si>
    <t>Are the patient satisfaction survey collated and analysed?</t>
  </si>
  <si>
    <t>if(${pmc29}='yes',2,0)</t>
  </si>
  <si>
    <t>comment87</t>
  </si>
  <si>
    <t>pmc30</t>
  </si>
  <si>
    <t>Are the analyzed data fedback to the staff during staff meetings?</t>
  </si>
  <si>
    <t>if(${pmc30}='yes',1,0)</t>
  </si>
  <si>
    <t>comment88</t>
  </si>
  <si>
    <t>pmc31</t>
  </si>
  <si>
    <t>Is the average waiting time in each of the hospital various care unit less than 1hour?</t>
  </si>
  <si>
    <t>if(${pmc31}='yes',1,0)</t>
  </si>
  <si>
    <t>comment89</t>
  </si>
  <si>
    <t>pmc32</t>
  </si>
  <si>
    <t>Are Staff members usually sensitive to the mental health needs of patients and show more compassion rather than stigmatizing them?</t>
  </si>
  <si>
    <t>if(${pmc32}='yes',1,0)</t>
  </si>
  <si>
    <t>comment90</t>
  </si>
  <si>
    <t>pmc33</t>
  </si>
  <si>
    <t>if(${pmc33}='yes',1,0)</t>
  </si>
  <si>
    <t>comment91</t>
  </si>
  <si>
    <t>note52</t>
  </si>
  <si>
    <t xml:space="preserve">Standard: Staff members should be knowledgeable about, and sensitive to the mental health needs of their patients and avoid stigmatism and sectionalism within amongst the patients. </t>
  </si>
  <si>
    <t>pmc34</t>
  </si>
  <si>
    <t xml:space="preserve">Do staff members take time to listen to and understand their patients when they want to talk about their treatment and any concerns?
</t>
  </si>
  <si>
    <t>if(${pmc34}='yes',2,0)</t>
  </si>
  <si>
    <t>comment92</t>
  </si>
  <si>
    <t>note53</t>
  </si>
  <si>
    <t>Standard: Patient receives a pre-arranged session at least once a week with their key worker (or equivalent) to discuss progress, care plans and concerns.</t>
  </si>
  <si>
    <t>PatEngCom4</t>
  </si>
  <si>
    <t>**11.3.3 Patient Identification**</t>
  </si>
  <si>
    <t>pmc35</t>
  </si>
  <si>
    <t>Is there a written and accessible protocol for identifying patients and matching correct patient with correct care?</t>
  </si>
  <si>
    <t>if(${pmc35}='yes',2,0)</t>
  </si>
  <si>
    <t>comment93</t>
  </si>
  <si>
    <t>note54</t>
  </si>
  <si>
    <t>Standard: There must be a written and adopted protocol for identifying patients before care</t>
  </si>
  <si>
    <t>pmc36</t>
  </si>
  <si>
    <t>Does the hospital adopt at least 2 patients identifiers system in which the patients also participate in the identification process?</t>
  </si>
  <si>
    <t>if(${pmc36}='yes',2,0)</t>
  </si>
  <si>
    <t>comment94</t>
  </si>
  <si>
    <t>note55</t>
  </si>
  <si>
    <t>Standard: The hospital is expected to adopt at least 2 patients identifiers system to ensure matching correct patient with correct care and reduce the risk of error</t>
  </si>
  <si>
    <t>pmc37</t>
  </si>
  <si>
    <t>if(${pmc37}='yes',2,0)</t>
  </si>
  <si>
    <t>comment95</t>
  </si>
  <si>
    <t>note56</t>
  </si>
  <si>
    <t>pmc38</t>
  </si>
  <si>
    <t>Are containers used in collecting patient’s specimens labeled with the patients detail in his/her presence after taking the samples?</t>
  </si>
  <si>
    <t>if(${pmc38}='yes',2,0)</t>
  </si>
  <si>
    <t>comment96</t>
  </si>
  <si>
    <t>note57</t>
  </si>
  <si>
    <t xml:space="preserve">Standard: Specimens must be labeled with patient’s name immediately after taking specimen and confirmed correct with the patient for sedated/ unconscious patients, sample bottles are labeled and cross checked by two health professionals..
</t>
  </si>
  <si>
    <t>SubTotal4</t>
  </si>
  <si>
    <t>Patients/Clients' Management and Communication SubTotal</t>
  </si>
  <si>
    <t>if(${pmc1}='yes',3,0) + if(${pmc2}='yes',3,0) + if(${pmc3a}='yes',0.4,0) + if(${pmc3b}='yes',0.4,0) + if(${pmc3c}='yes',0.4,0) + if(${pmc3d}='yes',0.4,0) + if(${pmc3e}='yes',0.4,0) + if(${pmc4}='yes',2,0) + if(${pmc5}='yes',2,0) + if(${pmc6}='yes',2,0) + if(${pmc7}='yes',2,0) + if(${pmc8}='yes',2,0) + if(${pmc9}='yes',2,0) + if(${pmc10}='yes',2,0) + if(${pmc11}='yes',2,0) + if(${pmc12}='yes',2,0) + if(${pmc13}='yes',2,0) + if(${pmc14}='yes',2,0) + if(${pmc15}='yes',2,0) + if(${pmc16}='yes',2,0) + if(${pmc17}='yes',2,0) + if(${pmc18}='yes',1,0) + if(${pmc19}='yes',1,0) + if(${pmc20}='yes',2,0) + if(${pmc21}='yes',2,0) + if(${pmc22}='yes',2,0) + if(${pmc23}='yes',2,0) + if(${pmc24}='yes',2,0) + if(${pmc25}='yes',2,0) + if(${pmc26}='yes',2,0) + if(${pmc27}='yes',2,0) + if(${pmc28}='yes',1,0) + if(${pmc29}='yes',2,0) + if(${pmc30}='yes',1,0) + if(${pmc31}='yes',1,0) + if(${pmc32}='yes',1,0) + if(${pmc33}='yes',1,0) + if(${pmc34}='yes',2,0)+ if(${pmc35}='yes',2,0) + if(${pmc36}='yes',2,0) +  if(${pmc37}='yes',2,0) + if(${pmc38}='yes',2,0)</t>
  </si>
  <si>
    <t>MentHealthMgt</t>
  </si>
  <si>
    <t>**11.4 MENTAL HEALTH MEDICATIONS AND MEDICINE S MANAGEMENT**</t>
  </si>
  <si>
    <t>mhm1</t>
  </si>
  <si>
    <t>Are all staff members who administer medications been assessed as competent to do so?</t>
  </si>
  <si>
    <t>if(${mhm1}='yes',2,0)</t>
  </si>
  <si>
    <t>comment97</t>
  </si>
  <si>
    <t>note58</t>
  </si>
  <si>
    <t>**Standard:** All staff members who administer mental health medications must have been assessed as competent to do so. Assessment should be repeated on a yearly basis using a competency-based tool.</t>
  </si>
  <si>
    <t>mhm2</t>
  </si>
  <si>
    <t>Are Patients, carers and prescribers able to easily contact a specialized pharmacist and/or pharmacy technician to discuss the safe use of their medications?</t>
  </si>
  <si>
    <t>if(${mhm2}='yes',2,0)</t>
  </si>
  <si>
    <t>comment98</t>
  </si>
  <si>
    <t>note59</t>
  </si>
  <si>
    <t>**Standard:** The pharmacists should ensure that patients are properly counselled on the safe use of their medication at each visit to the pharmacy</t>
  </si>
  <si>
    <t>mhm3</t>
  </si>
  <si>
    <t>Does the hospital management collects data on the safe prescription of high risk medications such as; lithium, high dose antipsychotic drugs, combinations with benzodiazepines?</t>
  </si>
  <si>
    <t>if(${mhm3}='yes',2,0)</t>
  </si>
  <si>
    <t>comment99</t>
  </si>
  <si>
    <t>note60</t>
  </si>
  <si>
    <t xml:space="preserve">**Standard: **The hospital management through the pharmacy department should collect data on the prescription of these high risk drugs and use this data to make improvements and continues to monitor the safe prescription of these medications on an ongoing basis.
</t>
  </si>
  <si>
    <t>mhm4</t>
  </si>
  <si>
    <t>Are patients' medications reviewed regularly by the clinical team?</t>
  </si>
  <si>
    <t>if(${mhm4}='yes',2,0)</t>
  </si>
  <si>
    <t>comment100</t>
  </si>
  <si>
    <t>note61</t>
  </si>
  <si>
    <t xml:space="preserve">**Standard:** Due to the high risk and side effects of mental health medications, Patients on acute wards should have their medications reviewed at least weekly. Patients on non-acute/long stay wards should have their medications reviewed as necessary and as a minimum at each ward round. Medication reviews include an assessment of therapeutic response, safety, side effects and adherence to medication regime. </t>
  </si>
  <si>
    <t>SubTotal5</t>
  </si>
  <si>
    <t>Mental Health Medication and Medicines Management SubTotal</t>
  </si>
  <si>
    <t>if(${mhm1}='yes',2,0) + if(${mhm2}='yes',2,0) + if(${mhm3}='yes',2,0) + if(${mhm4}='yes',2,0)</t>
  </si>
  <si>
    <t>NursDoc</t>
  </si>
  <si>
    <t>**11.5 NURSING DOCUMENTATION/PROCESSES**</t>
  </si>
  <si>
    <t>nurdoc1</t>
  </si>
  <si>
    <t>Does each nurse documentation include the patient’s biodata, hospital number, vital sign chart and drug chart?</t>
  </si>
  <si>
    <t>if(${nurdoc1}='yes',3,0)</t>
  </si>
  <si>
    <t>comment101</t>
  </si>
  <si>
    <t>note62</t>
  </si>
  <si>
    <t>**Standard:** Nurses documentation must contain full description of all patient’s assessment and care that is being given and planned</t>
  </si>
  <si>
    <t>nurdoc2</t>
  </si>
  <si>
    <t>Are vital sign charts and medication chart clearly filled with time and signed always?</t>
  </si>
  <si>
    <t>if(${nurdoc2}='yes',1,0)</t>
  </si>
  <si>
    <t>comment102</t>
  </si>
  <si>
    <t>nurdoc3</t>
  </si>
  <si>
    <t>Does the nursing documentation include record of arrangement of continuation care?</t>
  </si>
  <si>
    <t>if(${nurdoc3}='yes',1,0)</t>
  </si>
  <si>
    <t>comment103</t>
  </si>
  <si>
    <t>nurdoc4</t>
  </si>
  <si>
    <t>Does the nursing documentation contain all relevant information about the patient at any given time?</t>
  </si>
  <si>
    <t>if(${nurdoc4}='yes',1,0)</t>
  </si>
  <si>
    <t>comment104</t>
  </si>
  <si>
    <t>nurdoc5</t>
  </si>
  <si>
    <t>Are the nursing documentation written very clearly and easily readable by their colleagues and other clinical staff at all time?</t>
  </si>
  <si>
    <t>if(${nurdoc5}='yes',2,0)</t>
  </si>
  <si>
    <t>comment105</t>
  </si>
  <si>
    <t>SubTotal6</t>
  </si>
  <si>
    <t>Nursing Documentation/Processes SubTotal</t>
  </si>
  <si>
    <t>if(${nurdoc1}='yes',3,0) + if(${nurdoc2}='yes',1,0) + if(${nurdoc3}='yes',1,0) + if(${nurdoc4}='yes',1,0) + if(${nurdoc5}='yes',2,0)</t>
  </si>
  <si>
    <t>QualImp</t>
  </si>
  <si>
    <t>**11.6 CONTINUOUS QUALITY IMPROVEMENT**</t>
  </si>
  <si>
    <t>quamp1</t>
  </si>
  <si>
    <t>if(${quamp1}='yes',2,0)</t>
  </si>
  <si>
    <t>comment106</t>
  </si>
  <si>
    <t>quamp2</t>
  </si>
  <si>
    <t>Is there a quality improvement team/committe in the hospital?</t>
  </si>
  <si>
    <t>if(${quamp2}='yes',2,0)</t>
  </si>
  <si>
    <t>comment107</t>
  </si>
  <si>
    <t>note63</t>
  </si>
  <si>
    <t xml:space="preserve">**Standard:** There should be a quality improvement team in the hospital who are selected from the various clinical and non-clinical departments and units of the hospital. This team will work together with the top management team to determine and prioritise measure and implement areas for improvement per time.
</t>
  </si>
  <si>
    <t>quamp3</t>
  </si>
  <si>
    <t>Are new or modified processes within the hospital monitored by data collection to determine if there are areas for improvement ?</t>
  </si>
  <si>
    <t>if(${quamp3}='yes',2,0)</t>
  </si>
  <si>
    <t>comment108</t>
  </si>
  <si>
    <t>note64</t>
  </si>
  <si>
    <t>Standard: Monitoring and evaluating new or modified process produces evidence based and acceptable best pratices.</t>
  </si>
  <si>
    <t>quamp4</t>
  </si>
  <si>
    <t xml:space="preserve">Does the hospital develop and ensure the usage of clinical guidelines, protocols or pathways for clinical processes?
</t>
  </si>
  <si>
    <t>if(${quamp4}='yes',3,0)</t>
  </si>
  <si>
    <t>comment109</t>
  </si>
  <si>
    <t>note65</t>
  </si>
  <si>
    <t xml:space="preserve">**Standard:** : Clinical governance standards mandates hospitals to have developed SOPs, guidelines and protocol for clinical and non clinical processes along patient care pathways to ensure uniformity of standard and adherence to best practices at all times for the expected care outcomes .
</t>
  </si>
  <si>
    <t>OccIncMgt</t>
  </si>
  <si>
    <t xml:space="preserve">11.6.1 Occurrence/Incidence Management </t>
  </si>
  <si>
    <t>quamp5</t>
  </si>
  <si>
    <t xml:space="preserve">Are patient safely incidents identified, managed and responded to on time? </t>
  </si>
  <si>
    <t>if(${quamp5}='yes',3,0)</t>
  </si>
  <si>
    <t>comment110</t>
  </si>
  <si>
    <t>quamp6</t>
  </si>
  <si>
    <t>Is there an incident management policy in place?</t>
  </si>
  <si>
    <t>if(${quamp6}='yes',3,0)</t>
  </si>
  <si>
    <t>comment111</t>
  </si>
  <si>
    <t>quamp7</t>
  </si>
  <si>
    <t>Are there incidence reporting book in every key clinical and non-clinical areas?</t>
  </si>
  <si>
    <t>if(${quamp7}='yes',2,0)</t>
  </si>
  <si>
    <t>comment112</t>
  </si>
  <si>
    <t>note66</t>
  </si>
  <si>
    <t>**Standard:** There should be a standard patient safety incident reporting and management policy in place backed up by incident reporting books in key areas of patient care pathways in the hospital.</t>
  </si>
  <si>
    <t>quamp8</t>
  </si>
  <si>
    <t>Are staff made aware and encouraged to fill in patient safety incidence in the incidence reporting book and in a timely mannner?</t>
  </si>
  <si>
    <t>if(${quamp8}='yes',2,0)</t>
  </si>
  <si>
    <t>comment113</t>
  </si>
  <si>
    <t>note67</t>
  </si>
  <si>
    <t>**Standard:** The management through the departmental heads should make staff at all levels aware of incidence reporting and should encourage reporting practicing a non-punitive and no-blame culture in response to any reported incidence except when it becomes very obviously necessary to do so.</t>
  </si>
  <si>
    <t>quamp9</t>
  </si>
  <si>
    <t>Are reported patient safety adverse events collated periodically and analyzed to identify trends?</t>
  </si>
  <si>
    <t>if(${quamp9}='yes',2,0)</t>
  </si>
  <si>
    <t>comment114</t>
  </si>
  <si>
    <t>note68</t>
  </si>
  <si>
    <t>**Standard:** Management are expected to use analyzed results to inform strategic actions to improve patient and staff safely and minimize reoccurrence</t>
  </si>
  <si>
    <t>quamp10</t>
  </si>
  <si>
    <t>Does the hospital conduct induction and ongoing training for healthcare providers on how to identify, manage, response to and effectively report patient and staff safety incidents?</t>
  </si>
  <si>
    <t>if(${quamp10}='yes',2,0)</t>
  </si>
  <si>
    <t>comment115</t>
  </si>
  <si>
    <t>quamp11</t>
  </si>
  <si>
    <t>Is there any policy that prevents patients and healthcare providers from abuse?</t>
  </si>
  <si>
    <t>if(${quamp11}='yes',2,0)</t>
  </si>
  <si>
    <t>comment116</t>
  </si>
  <si>
    <t>note69</t>
  </si>
  <si>
    <t>**Standard:** The hospital must ensure that both patient and staff are protected from abuse through laid down policy statements and rule of law..</t>
  </si>
  <si>
    <t>DataMgt</t>
  </si>
  <si>
    <t>**11.6.2 Data Collection And Information Management**</t>
  </si>
  <si>
    <t>quamp12</t>
  </si>
  <si>
    <t>Are key operations of patient care documented on a database e.g bed occupancy patient waiting time, death rates, birth rates, average length of stay, hand hygiene , patient satisfaction?</t>
  </si>
  <si>
    <t>if(${quamp12}='yes',2,0)</t>
  </si>
  <si>
    <t>comment117</t>
  </si>
  <si>
    <t>quamp13</t>
  </si>
  <si>
    <t>Are these data collected monitored for improvement of patient care service delivery?</t>
  </si>
  <si>
    <t>if(${quamp13}='yes',2,0)</t>
  </si>
  <si>
    <t>comment118</t>
  </si>
  <si>
    <t>quamp14</t>
  </si>
  <si>
    <t>Are data collected regularly in this hospital e.g monthly or quarterly?</t>
  </si>
  <si>
    <t>if(${quamp14}='yes',2,0)</t>
  </si>
  <si>
    <t>comment119</t>
  </si>
  <si>
    <t>quamp15</t>
  </si>
  <si>
    <t>Are data results communicated to top management and key department officers?</t>
  </si>
  <si>
    <t>if(${quamp15}='yes',2,0)</t>
  </si>
  <si>
    <t>comment120</t>
  </si>
  <si>
    <t>quamp16</t>
  </si>
  <si>
    <t>Are data collected in some key clinical areas monitored and supervised e.g. immunization, HIV clinics, laboratory?</t>
  </si>
  <si>
    <t>if(${quamp16}='yes',2,0)</t>
  </si>
  <si>
    <t>comment121</t>
  </si>
  <si>
    <t>quamp17</t>
  </si>
  <si>
    <t>Does the top management use analyzed data to make informed decisions about the hospital quality improvement plans and activivities?</t>
  </si>
  <si>
    <t>if(${quamp17}='yes',2,0)</t>
  </si>
  <si>
    <t>comment122</t>
  </si>
  <si>
    <t>note70</t>
  </si>
  <si>
    <t>Standard: Hospital management should ensure that key data are collected daily and collated and analyzed at regular periodic intervals and used to make quality improvement decisions for the hospital .</t>
  </si>
  <si>
    <t>quamp18</t>
  </si>
  <si>
    <t>Are the healthcare workers trained on the importance of data collection and how to collect data?</t>
  </si>
  <si>
    <t>if(${quamp18}='yes',2,0)</t>
  </si>
  <si>
    <t>comment123</t>
  </si>
  <si>
    <t>quamp19</t>
  </si>
  <si>
    <t>Is there any incentive for data collection by top management and departmental heads to motivate consistent data collection?</t>
  </si>
  <si>
    <t>if(${quamp19}='yes',2,0)</t>
  </si>
  <si>
    <t>comment124</t>
  </si>
  <si>
    <t>SubTotal7</t>
  </si>
  <si>
    <t>Continuous Quality Improvement Sub Total</t>
  </si>
  <si>
    <t>if(${quamp1}='yes',2,0) + if(${quamp2}='yes',2,0) + if(${quamp3}='yes',2,0) + if(${quamp4}='yes',3,0) + if(${quamp5}='yes',3,0) + if(${quamp6}='yes',3,0) + if(${quamp7}='yes',2,0) + if(${quamp8}='yes',2,0) + if(${quamp9}='yes',2,0) + if(${quamp10}='yes',2,0) + if(${quamp11}='yes',2,0) + if(${quamp12}='yes',2,0) + if(${quamp13}='yes',2,0) + if(${quamp14}='yes',2,0) + if(${quamp15}='yes',2,0) + if(${quamp16}='yes',2,0) + if(${quamp17}='yes',2,0) + if(${quamp18}='yes',2,0) + if(${quamp19}='yes',2,0)</t>
  </si>
  <si>
    <t>InfCont</t>
  </si>
  <si>
    <t>**11.7 INFECTION CONTROL**</t>
  </si>
  <si>
    <t>infcon1</t>
  </si>
  <si>
    <t>Is there an infection control policy in the hospital with guidelines for each clinical and non-clinical area?</t>
  </si>
  <si>
    <t>if(${infcon1}='yes',2,0)</t>
  </si>
  <si>
    <t>comment125</t>
  </si>
  <si>
    <t>note71</t>
  </si>
  <si>
    <t xml:space="preserve">Standard: The hospital must have an infection control policy with written guidelines for every care area.
</t>
  </si>
  <si>
    <t>infcon2</t>
  </si>
  <si>
    <t>Are these infection control guidelines easily accessible and understood by all the relevant staff?</t>
  </si>
  <si>
    <t>if(${infcon2}='yes',2,0)</t>
  </si>
  <si>
    <t>comment126</t>
  </si>
  <si>
    <t>infcon3</t>
  </si>
  <si>
    <t>Do the hospital carry out regular infection control up date training for all staff at least once a year?</t>
  </si>
  <si>
    <t>if(${infcon3}='yes',3,0)</t>
  </si>
  <si>
    <t>comment127</t>
  </si>
  <si>
    <t>note72</t>
  </si>
  <si>
    <t xml:space="preserve">Standard: All hospitals are expected to carry out infection control training for all staff both clinical and non-clinical at least once a year. This training must also be on a mandatory part of orientation programme for new staff.
</t>
  </si>
  <si>
    <t>infcon4</t>
  </si>
  <si>
    <t>Is there a documented cleaning procedure for the clinical areas e.g delivery rooms, operating theatre, in between delivery procedure?</t>
  </si>
  <si>
    <t>if(${infcon4}='yes',3,0)</t>
  </si>
  <si>
    <t>comment128</t>
  </si>
  <si>
    <t>note73</t>
  </si>
  <si>
    <t xml:space="preserve">Standard: There must be a written standard procedure for cleaning all clinical areas in the hospital which must include the appropriate disinfectant to be used and the mixing ratio.
</t>
  </si>
  <si>
    <t>infcon5</t>
  </si>
  <si>
    <t>Is the standard procedure easily accessible and understood by all relevant staff e.g cleaners, parters auxiliary nurses, theatre nurses etc?</t>
  </si>
  <si>
    <t>if(${infcon5}='yes',2,0)</t>
  </si>
  <si>
    <t>comment129</t>
  </si>
  <si>
    <t>infcon6</t>
  </si>
  <si>
    <t xml:space="preserve">Are relevant staff trained on the correct way of cleaning these clinical areas and on the appropriate use and dilution of disinfectants?
</t>
  </si>
  <si>
    <t>if(${infcon6}='yes',2,0)</t>
  </si>
  <si>
    <t>comment130</t>
  </si>
  <si>
    <t>infcon7</t>
  </si>
  <si>
    <t xml:space="preserve">Are there refresher in-house training done for these cadres of staff regularly?
</t>
  </si>
  <si>
    <t>if(${infcon7}='yes',2,0)</t>
  </si>
  <si>
    <t>comment131</t>
  </si>
  <si>
    <t>note74</t>
  </si>
  <si>
    <t>Standard: Refresher training must be done at least twice a year for all relevant staf</t>
  </si>
  <si>
    <t>infcon8</t>
  </si>
  <si>
    <t>When a new disinfectant is procured and introduced in the hospital are these staff trained in-house on the correct way to use this new disinfectant products?</t>
  </si>
  <si>
    <t>if(${infcon8}='yes',2,0)</t>
  </si>
  <si>
    <t>comment132</t>
  </si>
  <si>
    <t>infcon9</t>
  </si>
  <si>
    <t>Are the disinfectants stored correctly and according to the manufacturers instructions?</t>
  </si>
  <si>
    <t>if(${infcon9}='yes',2,0)</t>
  </si>
  <si>
    <t>comment133</t>
  </si>
  <si>
    <t>note75</t>
  </si>
  <si>
    <t>Standard: All disinfectants are to be stored correctly and safely to avoid contamination and compromising their potency. Follow manufacturer’s guide.</t>
  </si>
  <si>
    <t>InfCont_B</t>
  </si>
  <si>
    <t>**11.7.1 Care Giver Safety**</t>
  </si>
  <si>
    <t>infcon10</t>
  </si>
  <si>
    <t xml:space="preserve">Has the hospital adopted the WHO or CDC hand hygiene programme?
</t>
  </si>
  <si>
    <t>if(${infcon10}='yes',2,0)</t>
  </si>
  <si>
    <t>comment134</t>
  </si>
  <si>
    <t>note76</t>
  </si>
  <si>
    <t>Standard: The hospitals is required to adopt either a WHO or CDC hand hygiene program.</t>
  </si>
  <si>
    <t>infcon11</t>
  </si>
  <si>
    <t>Are there any guidelines for post exposure prophylaxis after needle stick injury caregiver?</t>
  </si>
  <si>
    <t>if(${infcon11}='yes',1,0)</t>
  </si>
  <si>
    <t>comment135</t>
  </si>
  <si>
    <t>note77</t>
  </si>
  <si>
    <t>Standard: There must be written and accessible guidelines for post exposure prophylaxis action.</t>
  </si>
  <si>
    <t>infcon12</t>
  </si>
  <si>
    <t>Are personal protective equipment readily available for use whenever required either by staff or patient?</t>
  </si>
  <si>
    <t>if(${infcon12}='yes',2,0)</t>
  </si>
  <si>
    <t>comment136</t>
  </si>
  <si>
    <t>note78</t>
  </si>
  <si>
    <t>Standard: The hospital must make PPEs available at all times and must be always worn by healthcare workers and support staff who provide direct care and may have contact with blood, body fluids, excretions or secretions e.g doctors, nurses, laundry, health records staff, laboratory handling blood stained files, porters, ambulance drivers etc.</t>
  </si>
  <si>
    <t>infcon13</t>
  </si>
  <si>
    <t>Are used PPEs discarded in appropriate disposal bags, and disposed off as per the hospital policy?</t>
  </si>
  <si>
    <t>if(${infcon13}='yes',2,0)</t>
  </si>
  <si>
    <t>comment137</t>
  </si>
  <si>
    <t>infcon14</t>
  </si>
  <si>
    <t>Are clinical and non-clinical staff trained regularly on the appropriate use of PPEs?</t>
  </si>
  <si>
    <t>if(${infcon14}='yes',2,0)</t>
  </si>
  <si>
    <t>comment138</t>
  </si>
  <si>
    <t>note79</t>
  </si>
  <si>
    <t>Standard: All relevant staff must be regularly trained on the appropriate use of PPEs at least once a year.</t>
  </si>
  <si>
    <t>infcon15</t>
  </si>
  <si>
    <t xml:space="preserve">Are staff trained on how to prevent and respond to coercion, intimidation and abuse from patients on the ward?
</t>
  </si>
  <si>
    <t>comment139</t>
  </si>
  <si>
    <t>note80</t>
  </si>
  <si>
    <t xml:space="preserve">Standard: The hospital should have a policy in place to ensure the safety of the staff from abuse while giving care. Staff should be trained regularly on this policy especially how to effectively respond to unprecedented intimidation or abuse from patients at any time.
Note: Staff members should not restrain patients in a way that affects their airway, breathing or circulation. </t>
  </si>
  <si>
    <t>InfCont_C</t>
  </si>
  <si>
    <t>**11.7.2 Infection Control In The Wards**</t>
  </si>
  <si>
    <t>infcon16</t>
  </si>
  <si>
    <t>Are there a written guidelines/procedures for cleaning the ward rooms and areas?</t>
  </si>
  <si>
    <t>if(${infcon16}='yes',2,0)</t>
  </si>
  <si>
    <t>comment140</t>
  </si>
  <si>
    <t>note81</t>
  </si>
  <si>
    <t xml:space="preserve">Standard: There must be a written standard procedure on correct cleaning procedure of the ward areas. This procedure must be known and understood by all relevant clinical and non-clinical ward staff.
</t>
  </si>
  <si>
    <t>infcon17</t>
  </si>
  <si>
    <t>Are ward medicines kept in clean and safe cupboards and clean refrigerators regularly?</t>
  </si>
  <si>
    <t>if(${infcon17}='yes',2,0)</t>
  </si>
  <si>
    <t>comment141</t>
  </si>
  <si>
    <t>infcon18</t>
  </si>
  <si>
    <t>Are there cleaning logs available on the wards?</t>
  </si>
  <si>
    <t>if(${infcon18}='yes',2,0)</t>
  </si>
  <si>
    <t>comment142</t>
  </si>
  <si>
    <t>note82</t>
  </si>
  <si>
    <t>Standard: There should be kept cleaning logs up on the wards for cleaning drug storage and sensitive equipment.</t>
  </si>
  <si>
    <t>infcon19</t>
  </si>
  <si>
    <t xml:space="preserve">Does the hospital have a hand hygiene policy and guidelines in the hospital?
</t>
  </si>
  <si>
    <t>if(${infcon19}='yes',2,0)</t>
  </si>
  <si>
    <t>comment143</t>
  </si>
  <si>
    <t>note83</t>
  </si>
  <si>
    <t>Standard: Every hospital must adapt either the CDC or WHO hand hygiene policy and guidelines</t>
  </si>
  <si>
    <t>infcon20</t>
  </si>
  <si>
    <t>Are these hand hygiene guidelines easily accessible and very visible for all staff to see, read and understood in all clinical and nonclinical areas of the hospital?</t>
  </si>
  <si>
    <t>if(${infcon20}='yes',2,0)</t>
  </si>
  <si>
    <t>comment144</t>
  </si>
  <si>
    <t>note84</t>
  </si>
  <si>
    <t>Standard: The hand wash guidelines must be visibly posted on all patient and staff traffic areas in the hospital</t>
  </si>
  <si>
    <t>infcon21</t>
  </si>
  <si>
    <t>Does the written cleaning procedure include the use of personal protective equipment and the appropriate use of disinfectants for cleaning?</t>
  </si>
  <si>
    <t>if(${infcon21}='yes',2,0)</t>
  </si>
  <si>
    <t>comment145</t>
  </si>
  <si>
    <t>note85</t>
  </si>
  <si>
    <t xml:space="preserve">Standard: Cleaning procedures must include the use of appropriate equipment. The PPEs must be listed out and cross-matched with the appropriate cleaning exercise.
</t>
  </si>
  <si>
    <t>infcon22</t>
  </si>
  <si>
    <t>Does the hospital cleaning procedure include the daily cleaning of sensitive clinical and non-clinical areas even when not in use e.g theatres, delivery rooms, resuscitation equipments etc?</t>
  </si>
  <si>
    <t>if(${infcon22}='yes',2,0)</t>
  </si>
  <si>
    <t>comment146</t>
  </si>
  <si>
    <t>infcon23</t>
  </si>
  <si>
    <t>Are separate cleaning mops used for clinical and non-clinical areas?</t>
  </si>
  <si>
    <t>if(${infcon23}='yes',2,0)</t>
  </si>
  <si>
    <t>comment147</t>
  </si>
  <si>
    <t>note86</t>
  </si>
  <si>
    <t xml:space="preserve">Standard: Separate mops must always be used for clinical and non-clinical areas .
</t>
  </si>
  <si>
    <t>infcon24</t>
  </si>
  <si>
    <t>Are hospital hand hygiene practices followed during nursing care always?</t>
  </si>
  <si>
    <t>if(${infcon24}='yes',2,0)</t>
  </si>
  <si>
    <t>comment148</t>
  </si>
  <si>
    <t>note87</t>
  </si>
  <si>
    <t>Standard: Continuous hand hygiene practices must be made mandatory for all ward staff and regular refresher in-house training done .</t>
  </si>
  <si>
    <t>infcon25</t>
  </si>
  <si>
    <t>Are used and contaminated PPEs discarded in appropriate disposal bags and disposed off as per hospital policy?</t>
  </si>
  <si>
    <t>if(${infcon25}='yes',2,0)</t>
  </si>
  <si>
    <t>comment149</t>
  </si>
  <si>
    <t>infcon26</t>
  </si>
  <si>
    <t>Are sharps used in the wards disposed off in the correct sharp bins?</t>
  </si>
  <si>
    <t>if(${infcon26}='yes',2,0)</t>
  </si>
  <si>
    <t>comment150</t>
  </si>
  <si>
    <t>infcon27</t>
  </si>
  <si>
    <t>Are filled and sealed sharp bins stored away safely from the ward areas and disposed off as per hospital policy in a timely manner?</t>
  </si>
  <si>
    <t>if(${infcon27}='yes',2,0)</t>
  </si>
  <si>
    <t>comment151</t>
  </si>
  <si>
    <t>note88</t>
  </si>
  <si>
    <t>Standard: Full sharps bins are to be sealed off immediately and stored away from the ward areas, pending the time they will be disposed by the hospital waste management policy</t>
  </si>
  <si>
    <t>infcon28</t>
  </si>
  <si>
    <t>Are nurses care and treatment apron/uniforms washed daily?</t>
  </si>
  <si>
    <t>if(${infcon28}='yes',2,0)</t>
  </si>
  <si>
    <t>comment152</t>
  </si>
  <si>
    <t>note89</t>
  </si>
  <si>
    <t>Standard: Nursing treatment aprons must be washed and clean daily to minimise cross-contamination</t>
  </si>
  <si>
    <t>InfCont_D</t>
  </si>
  <si>
    <t>**11.7.3 Infection Control in Pharmacy Department **</t>
  </si>
  <si>
    <t>infcon29</t>
  </si>
  <si>
    <t>Are the pharmacy areas and places where medicines are kept clean and safe daily?</t>
  </si>
  <si>
    <t>if(${infcon29}='yes',1,0)</t>
  </si>
  <si>
    <t>comment153</t>
  </si>
  <si>
    <t>infcon30</t>
  </si>
  <si>
    <t>Is there a written procedure for cleaning of drug refrigerators and a cleaning lay is kept?</t>
  </si>
  <si>
    <t>if(${infcon30}='yes',2,0)</t>
  </si>
  <si>
    <t>comment154</t>
  </si>
  <si>
    <t>note90</t>
  </si>
  <si>
    <t>Standard: There must be a cleaning lay kept in the pharmacy area for cleaning the fridge, cold rooms etc</t>
  </si>
  <si>
    <t>infcon31</t>
  </si>
  <si>
    <t>Is the hospital hand hygiene practices followed when dispensing medications?</t>
  </si>
  <si>
    <t>if(${infcon31}='yes',2,0)</t>
  </si>
  <si>
    <t>comment155</t>
  </si>
  <si>
    <t>infcon32</t>
  </si>
  <si>
    <t>Are spoons, canters and other equipment used in dispensing medications cleaned daily?</t>
  </si>
  <si>
    <t>if(${infcon32}='yes',1,0)</t>
  </si>
  <si>
    <t>comment156</t>
  </si>
  <si>
    <t>InfCont_E</t>
  </si>
  <si>
    <t xml:space="preserve">**11.7.4 Infection Control in the Kitchen**
</t>
  </si>
  <si>
    <t>infcon33</t>
  </si>
  <si>
    <t xml:space="preserve">Is there a written SOP for cleaning the hospital kitchen?
</t>
  </si>
  <si>
    <t>if(${infcon33}='yes',3,0)</t>
  </si>
  <si>
    <t>comment157</t>
  </si>
  <si>
    <t>note91</t>
  </si>
  <si>
    <t xml:space="preserve">Standard: There must be an easily accessible and understood sop for cleaning the hospital kitchen. The sop must be read by all relevant staff and a signature log kept.
</t>
  </si>
  <si>
    <t>infcon34</t>
  </si>
  <si>
    <t>Are there at least 2 wash hand basin facility in the kitchen?</t>
  </si>
  <si>
    <t>if(${infcon34}='yes',2,0)</t>
  </si>
  <si>
    <t>comment158</t>
  </si>
  <si>
    <t>infcon35</t>
  </si>
  <si>
    <t xml:space="preserve">Are kitchen floor and food preparation surfaces cleaned and kept dry daily and immediately after use and even when not in use always?
</t>
  </si>
  <si>
    <t>if(${infcon35}='yes',2,0)</t>
  </si>
  <si>
    <t>comment159</t>
  </si>
  <si>
    <t>infcon36</t>
  </si>
  <si>
    <t>Are foods stored in appropriate temperature and safe containers?</t>
  </si>
  <si>
    <t>if(${infcon36}='yes',1,0)</t>
  </si>
  <si>
    <t>comment160</t>
  </si>
  <si>
    <t>infcon37</t>
  </si>
  <si>
    <t>Is there a written procedure of maintaining food kept in the refrigerators to ensure first in and first out policy?</t>
  </si>
  <si>
    <t>if(${infcon37}='yes',1,0)</t>
  </si>
  <si>
    <t>comment161</t>
  </si>
  <si>
    <t>infcon38</t>
  </si>
  <si>
    <t>Is a temperature log kept for kitchen refrigerators?</t>
  </si>
  <si>
    <t>if(${infcon38}='yes',2,0)</t>
  </si>
  <si>
    <t>comment162</t>
  </si>
  <si>
    <t>infcon39</t>
  </si>
  <si>
    <t xml:space="preserve">Is there a designated staff who over sees the quality of food supplies and cooked?
</t>
  </si>
  <si>
    <t>if(${infcon39}='yes',1,0)</t>
  </si>
  <si>
    <t>comment163</t>
  </si>
  <si>
    <t>infcon40</t>
  </si>
  <si>
    <t>Is there a process in place for handling and storing perishable food items?</t>
  </si>
  <si>
    <t>if(${infcon40}='yes',1,0)</t>
  </si>
  <si>
    <t>comment164</t>
  </si>
  <si>
    <t>note92</t>
  </si>
  <si>
    <t>Standard: There must be a standard process in place for handling perishable food items to ensure their freshness at all time.</t>
  </si>
  <si>
    <t>InfCont_F</t>
  </si>
  <si>
    <t>**11.7.5 Infection Control in Laundry**</t>
  </si>
  <si>
    <t>infcon41</t>
  </si>
  <si>
    <t>Does the hospital have a written procedure for handling dirty, soiled and clean linen?</t>
  </si>
  <si>
    <t>if(${infcon41}='yes',2,0)</t>
  </si>
  <si>
    <t>comment165</t>
  </si>
  <si>
    <t>note93</t>
  </si>
  <si>
    <t>Standard: The laundry department should have a procedure policy document in place to control cross-contamination in the laundry when handling linens from the clinical areas and in the laundry roooms.</t>
  </si>
  <si>
    <t>infcon42</t>
  </si>
  <si>
    <t>Is the laundry clean every day?</t>
  </si>
  <si>
    <t>if(${infcon42}='yes',1,0)</t>
  </si>
  <si>
    <t>comment166</t>
  </si>
  <si>
    <t>infcon43</t>
  </si>
  <si>
    <t>Are detergents labeled appropriately?</t>
  </si>
  <si>
    <t>if(${infcon43}='yes',1,0)</t>
  </si>
  <si>
    <t>comment167</t>
  </si>
  <si>
    <t>infcon44</t>
  </si>
  <si>
    <t>Are soiled linen in blood and body fluids handled with the appropriate personal protective equipment?</t>
  </si>
  <si>
    <t>if(${infcon44}='yes',2,0)</t>
  </si>
  <si>
    <t>comment168</t>
  </si>
  <si>
    <t>infcon45</t>
  </si>
  <si>
    <t>Are soiled linen collected from clinical area in leak-poof container?</t>
  </si>
  <si>
    <t>if(${infcon45}='yes',2,0)</t>
  </si>
  <si>
    <t>comment169</t>
  </si>
  <si>
    <t>InfCont_G</t>
  </si>
  <si>
    <t>**11.7.6 Infection Control in Sterilization Unit**</t>
  </si>
  <si>
    <t>infcon46</t>
  </si>
  <si>
    <t>Is there appreciable human traffic control around the sterilization unit?</t>
  </si>
  <si>
    <t>if(${infcon46}='yes',2,0)</t>
  </si>
  <si>
    <t>comment170</t>
  </si>
  <si>
    <t>note94</t>
  </si>
  <si>
    <t xml:space="preserve">Standard: The hospital should identify a low traffic area to locate the sterilization unit to avoid cross-contamination.
</t>
  </si>
  <si>
    <t>infcon47</t>
  </si>
  <si>
    <t xml:space="preserve">Is the area for wrapping and packaging clean instruments adequate, safe and always clean?
</t>
  </si>
  <si>
    <t>if(${infcon47}='yes',5,0)</t>
  </si>
  <si>
    <t>comment171</t>
  </si>
  <si>
    <t>infcon48</t>
  </si>
  <si>
    <t>Is there a written standard process procedure for cleaning and sterilizing equipment?</t>
  </si>
  <si>
    <t>if(${infcon48}='yes',1,0)</t>
  </si>
  <si>
    <t>comment172</t>
  </si>
  <si>
    <t>infcon49</t>
  </si>
  <si>
    <t>Does the hospital have a process policy on the correct wrapping and packaging of equipment to be sterilized?</t>
  </si>
  <si>
    <t>if(${infcon49}='yes',1,0)</t>
  </si>
  <si>
    <t>comment173</t>
  </si>
  <si>
    <t>note95</t>
  </si>
  <si>
    <t>Standard: The hospital should have a documented work process/policy for the sterilizing unit and must include the correct methods of packaging equipments to be sterilized, different methods of sterilizing the various equipment, operating the autoclave machine, preventive service maintenance of the machine, proper storage of sterilized equipment to avoid contamination and decontamination process.</t>
  </si>
  <si>
    <t>infcon50</t>
  </si>
  <si>
    <t>Is the autoclave machine serviced regularly?</t>
  </si>
  <si>
    <t>if(${infcon50}='yes',2,0)</t>
  </si>
  <si>
    <t>comment174</t>
  </si>
  <si>
    <t>infcon51</t>
  </si>
  <si>
    <t>Is there an existing maintenance service contract in place for the autoclave?</t>
  </si>
  <si>
    <t>if(${infcon51}='yes',1,0)</t>
  </si>
  <si>
    <t>comment175</t>
  </si>
  <si>
    <t>SubTotal8</t>
  </si>
  <si>
    <t>Infection Control SubTotal</t>
  </si>
  <si>
    <t>if(${infcon1}='yes',2,0) + if(${infcon2}='yes',2,0) + if(${infcon3}='yes',3,0) + if(${infcon4}='yes',3,0) + if(${infcon5}='yes',2,0) + if(${infcon6}='yes',2,0) + if(${infcon7}='yes',2,0) + if(${infcon8}='yes',2,0) + if(${infcon9}='yes',2,0) + if(${infcon10}='yes',2,0) + if(${infcon11}='yes',1,0) + if(${infcon12}='yes',2,0) + if(${infcon13}='yes',2,0) + if(${infcon14}='yes',2,0) + if(${infcon16}='yes',2,0) + if(${infcon17}='yes',2,0) + if(${infcon18}='yes',2,0) + if(${infcon19}='yes',2,0) + if(${infcon20}='yes',2,0) + if(${infcon21}='yes',2,0) + if(${infcon22}='yes',2,0) + if(${infcon23}='yes',2,0) + if(${infcon24}='yes',2,0) + if(${infcon25}='yes',2,0) + if(${infcon26}='yes',2,0) + if(${infcon27}='yes',2,0) + if(${infcon28}='yes',2,0) + if(${infcon29}='yes',1,0) + if(${infcon30}='yes',2,0) + if(${infcon31}='yes',2,0) + if(${infcon32}='yes',1,0) + if(${infcon33}='yes',3,0) + if(${infcon34}='yes',2,0) + if(${infcon35}='yes',2,0) + if(${infcon36}='yes',1,0) + if(${infcon37}='yes',1,0) + if(${infcon38}='yes',2,0) + if(${infcon39}='yes',1,0) + if(${infcon40}='yes',1,0) + if(${infcon41}='yes',2,0) + if(${infcon42}='yes',1,0) + if(${infcon43}='yes',1,0) + if(${infcon44}='yes',2,0) + if(${infcon45}='yes',2,0) + if(${infcon46}='yes',2,0) + if(${infcon47}='yes',5,0) + if(${infcon48}='yes',1,0) + if(${infcon49}='yes',1,0) + if(${infcon50}='yes',2,0) + if(${infcon51}='yes',1,0)</t>
  </si>
  <si>
    <t>WstMgt</t>
  </si>
  <si>
    <t>**11.8 WASTE MANAGEMENT**</t>
  </si>
  <si>
    <t>wstmgt1</t>
  </si>
  <si>
    <t xml:space="preserve">Does the hospital have a waste management policy in place?
</t>
  </si>
  <si>
    <t>if(${wstmgt1}='yes',3,0)</t>
  </si>
  <si>
    <t>comment176</t>
  </si>
  <si>
    <t>note96</t>
  </si>
  <si>
    <t xml:space="preserve">Standard: The hospital must have a documented management policy in place that is reviewed and updated regularly at least once every 2 years. All clinical and non-clinical staff must be aware of this policy.
</t>
  </si>
  <si>
    <t>wstmgt2</t>
  </si>
  <si>
    <t>Are relevant clinical and non-clinical staff handling hospital waste at all levels of care trained on waste management as per the hospital written policy?</t>
  </si>
  <si>
    <t>if(${wstmgt2}='yes',2,0)</t>
  </si>
  <si>
    <t>comment177</t>
  </si>
  <si>
    <t>note97</t>
  </si>
  <si>
    <t xml:space="preserve">Standard: All relevant hospital staff directly handling waste must be trained on proper waste management according to the law and hospital policy. Refresher in-house training must be done at least once a year and also form part of orientation program for new staff.
</t>
  </si>
  <si>
    <t>wstmgt3</t>
  </si>
  <si>
    <t>Are waste segregation performed as appropriate at the site of generation?</t>
  </si>
  <si>
    <t>if(${wstmgt3}='yes',2,0)</t>
  </si>
  <si>
    <t>comment178</t>
  </si>
  <si>
    <t>note98</t>
  </si>
  <si>
    <t>Standard: Waste segregation done at its generation site reduces the volume of cross-contamination during transportation to the disposal site</t>
  </si>
  <si>
    <t>wstmgt4</t>
  </si>
  <si>
    <t>Are medical wastes collected in covered leak-proof containers from clinical areas aways?</t>
  </si>
  <si>
    <t>if(${wstmgt4}='yes',2,0)</t>
  </si>
  <si>
    <t>comment179</t>
  </si>
  <si>
    <t>wstmgt5</t>
  </si>
  <si>
    <t>Does the hospital have a designated centralized area for the collection and disposal of medical and non-medical wastes according to the laws?</t>
  </si>
  <si>
    <t>if(${wstmgt5}='yes',3,0)</t>
  </si>
  <si>
    <t>comment180</t>
  </si>
  <si>
    <t>note99</t>
  </si>
  <si>
    <t>Standard: The hospital must identify and establish a centralized area within the hospital caption for collection of both medical and non-medical waste according to the laws</t>
  </si>
  <si>
    <t>wstmgt6</t>
  </si>
  <si>
    <t>Is the centralized waste collection area covered and free from rodents, and flies at all time?</t>
  </si>
  <si>
    <t>if(${wstmgt6}='yes',2,0)</t>
  </si>
  <si>
    <t>comment181</t>
  </si>
  <si>
    <t>wstmgt7</t>
  </si>
  <si>
    <t>Is the supply and availability of punctureproof sharps boxes adequate always?</t>
  </si>
  <si>
    <t>if(${wstmgt7}='yes',1,0)</t>
  </si>
  <si>
    <t>comment182</t>
  </si>
  <si>
    <t>note100</t>
  </si>
  <si>
    <t>Standard: There must always be adequate supply of sharps bins/boxes in all clinical areas of the hospital</t>
  </si>
  <si>
    <t>SubTotal9</t>
  </si>
  <si>
    <t>Waste Management SubTotal</t>
  </si>
  <si>
    <t>if(${wstmgt1}='yes',3,0) + if(${wstmgt2}='yes',2,0) + if(${wstmgt3}='yes',2,0) + if(${wstmgt4}='yes',2,0) + if(${wstmgt5}='yes',3,0) + if(${wstmgt6}='yes',2,0) + if(${wstmgt7}='yes',1,0)</t>
  </si>
  <si>
    <t>ResHosp</t>
  </si>
  <si>
    <t>**11.9 RESEARCH-BASED HOSPITAL**</t>
  </si>
  <si>
    <t>reshosp1</t>
  </si>
  <si>
    <t>Does the hospital have a designated research unit/office?</t>
  </si>
  <si>
    <t>if(${reshosp1}='yes',3,0)</t>
  </si>
  <si>
    <t>comment183</t>
  </si>
  <si>
    <t>note101</t>
  </si>
  <si>
    <t>Standard: Tertiary hospitals especially university teaching hospitals are potential sites/locations for medical researches and clinical trials and therefore are expected to have a designated research unit/office</t>
  </si>
  <si>
    <t>reshosp2</t>
  </si>
  <si>
    <t>if yes, does the office have a dedicated governance officer?</t>
  </si>
  <si>
    <t>if(${reshosp2}='yes',3,0)</t>
  </si>
  <si>
    <t>${reshosp1}='yes'</t>
  </si>
  <si>
    <t>comment184</t>
  </si>
  <si>
    <t>note102</t>
  </si>
  <si>
    <t>Standard: Every research unit must be headed by a designated research governance officer who oversees the daily operations of the unit and ensure that all administration paper work and appropriate legal process.</t>
  </si>
  <si>
    <t>reshosp3</t>
  </si>
  <si>
    <t xml:space="preserve">Relating to every research activities to be done or currently running in the hospital are adequately and timely carried out and completed especially before the research activities commence in that hospital
</t>
  </si>
  <si>
    <t>if(${reshosp3}='yes',3,0)</t>
  </si>
  <si>
    <t>comment185</t>
  </si>
  <si>
    <t>reshosp4</t>
  </si>
  <si>
    <t>Does the hospital research unit have a research governance checklist developed guide prospective corporate research and principal investigators applying for research/clinical trials in the hospital?</t>
  </si>
  <si>
    <t>if(${reshosp4}='yes',3,0)</t>
  </si>
  <si>
    <t>comment186</t>
  </si>
  <si>
    <t>note103</t>
  </si>
  <si>
    <t xml:space="preserve">Standard: The hospital management is expected to develop a research governance checklist guide prospective researchers/investors to comply with requirement to ensure patient safety and impact research results.
</t>
  </si>
  <si>
    <t>reshosp5</t>
  </si>
  <si>
    <t>Does the governance checklist include a mandatory approval letter from a relevant research review ethic committee?</t>
  </si>
  <si>
    <t>if(${reshosp5}='yes',3,0)</t>
  </si>
  <si>
    <t>comment187</t>
  </si>
  <si>
    <t>note104</t>
  </si>
  <si>
    <t>Standard: The hospital management through the research unit must ensure that an ethical approval is obtained and submitted for every research or clinical trial carried out in the hospital before the investigation activity commence.</t>
  </si>
  <si>
    <t>reshosp6</t>
  </si>
  <si>
    <t>Is the research unit equipped with dedicated ICT equipment/tools to collate and store relevant resear ch information and participants database?</t>
  </si>
  <si>
    <t>if(${reshosp6}='yes',3,0)</t>
  </si>
  <si>
    <t>comment188</t>
  </si>
  <si>
    <t>note105</t>
  </si>
  <si>
    <t>Standard: Hospital research units should be equipped with adequate ICT equipment and the designated manager relevant research information are collated and stored electronically with backup in place especially the database of all recruited patients for each research /clinical trial being done in the hospital .</t>
  </si>
  <si>
    <t>reshosp7</t>
  </si>
  <si>
    <t>If yes above, is this recruited patients database centrally linked to other key relevant clinical areas e.g ward, A&amp;E?</t>
  </si>
  <si>
    <t>if(${reshosp7}='yes',3,0)</t>
  </si>
  <si>
    <t>${reshosp6}='yes'</t>
  </si>
  <si>
    <t>comment189</t>
  </si>
  <si>
    <t>reshosp8</t>
  </si>
  <si>
    <t>If no above, is there any alternative communication method being used by the research unit to share the recruited patients database with these relevant clinical areas?</t>
  </si>
  <si>
    <t>if(${reshosp8}='yes',3,0)</t>
  </si>
  <si>
    <t>${reshosp6}='no'</t>
  </si>
  <si>
    <t>comment190</t>
  </si>
  <si>
    <t>note106</t>
  </si>
  <si>
    <t>Standard: The hospital management should ensure that the database of patient recruited or participating in any given research/clinical atrial is centrally and easily accessible to all relevant clinical areas e.g wards, theatres, age e.t.c to ensure patients safety and above to measure the performance of the research.</t>
  </si>
  <si>
    <t>reshosp9</t>
  </si>
  <si>
    <t>Has the hospital secured any research grant within the last one year?</t>
  </si>
  <si>
    <t>if(${reshosp9}='yes',3,0)</t>
  </si>
  <si>
    <t>comment191</t>
  </si>
  <si>
    <t>select_multiple grant_sum</t>
  </si>
  <si>
    <t>reshosp10</t>
  </si>
  <si>
    <t xml:space="preserve">If YES, to what total grant sum? (tick as appropriate)
</t>
  </si>
  <si>
    <t>${reshosp9}='yes'</t>
  </si>
  <si>
    <t>comment192</t>
  </si>
  <si>
    <t>reshosp11</t>
  </si>
  <si>
    <t>Does the hospital management have a constituted establishment reward system in place for the principal investigator who secure the research grant on behalf of the hospital ? i.e cash reward?</t>
  </si>
  <si>
    <t>if(${reshosp11}='yes',5,0)</t>
  </si>
  <si>
    <t>comment193</t>
  </si>
  <si>
    <t>reshosp12</t>
  </si>
  <si>
    <t>is the institution currently affiliated or in collaboration with any other; Institutions or health organization nationally and internationally either for academic, research or special medical services?</t>
  </si>
  <si>
    <t>if(${reshosp12}='yes',5,0)</t>
  </si>
  <si>
    <t>comment194</t>
  </si>
  <si>
    <t>SubTotal10</t>
  </si>
  <si>
    <t>Research-Based Hospital SubTotal</t>
  </si>
  <si>
    <t>if(${reshosp1}='yes',3,0) + if(${reshosp2}='yes',3,0) + if(${reshosp3}='yes',3,0) + if(${reshosp4}='yes',3,0) + if(${reshosp5}='yes',3,0) + if(${reshosp6}='yes',3,0) + if(${reshosp7}='yes',3,0) + if(${reshosp8}='yes',3,0) + if(${reshosp9}='yes',3,0) + if(${reshosp11}='yes',5,0) + if(${reshosp12}='yes',5,0)</t>
  </si>
  <si>
    <t>summary1</t>
  </si>
  <si>
    <t>Noted Challenges</t>
  </si>
  <si>
    <t>summary2</t>
  </si>
  <si>
    <t>Noted Recommendations</t>
  </si>
  <si>
    <t>Total</t>
  </si>
  <si>
    <t>Total Score</t>
  </si>
  <si>
    <t>${SubTotal1} + ${SubTotal2} + ${SubTotal3} +${SubTotal4} +${SubTotal5} + ${SubTotal6} + ${SubTotal7} + ${SubTotal8} + ${SubTotal9} + ${SubTotal10}</t>
  </si>
  <si>
    <t>FormSummary</t>
  </si>
  <si>
    <t>**Summary**</t>
  </si>
  <si>
    <t>StaffingScore</t>
  </si>
  <si>
    <t>1. Staffing Summary = ${SubTotal1}/54</t>
  </si>
  <si>
    <t>w2</t>
  </si>
  <si>
    <t>FacSafScore</t>
  </si>
  <si>
    <t>2. Facility and Safety = ${SubTotal2}/75</t>
  </si>
  <si>
    <t>OrgManScore</t>
  </si>
  <si>
    <t>3. Organisation and Management = ${SubTotal3}/55</t>
  </si>
  <si>
    <t>PatEngScore</t>
  </si>
  <si>
    <t>4. Patients/Clients' Management and Communication = ${SubTotal4}/71</t>
  </si>
  <si>
    <t>MenHeaScore</t>
  </si>
  <si>
    <t>5. Mental Health Medications and Medicine Management = ${SubTotal5}/8</t>
  </si>
  <si>
    <t>NurDocScore</t>
  </si>
  <si>
    <t>6. Nursing Documentation/Processes = ${SubTotal6}/8</t>
  </si>
  <si>
    <t>ConImpScore</t>
  </si>
  <si>
    <t>7. Continuous Quality Improvement = ${SubTotal7}/41</t>
  </si>
  <si>
    <t>InfConScore</t>
  </si>
  <si>
    <t>8. Infection Control = ${SubTotal8}/94</t>
  </si>
  <si>
    <t>WastManScore</t>
  </si>
  <si>
    <t>9. Waste Management = ${SubTotal9}/15</t>
  </si>
  <si>
    <t>ResHosScore</t>
  </si>
  <si>
    <t>10. Research-Based Hospital = ${SubTotal10}/37</t>
  </si>
  <si>
    <t>TotalScore</t>
  </si>
  <si>
    <t>**Total Score = ${Total} out of a maximum of 458 points**</t>
  </si>
  <si>
    <t>list_name</t>
  </si>
  <si>
    <t>Option UID</t>
  </si>
  <si>
    <t>generated_names_from_labels_we_can_use</t>
  </si>
  <si>
    <t>Scoring name</t>
  </si>
  <si>
    <t>yes_no_onepoint</t>
  </si>
  <si>
    <t>yes</t>
  </si>
  <si>
    <t>no</t>
  </si>
  <si>
    <t>insufficient_data</t>
  </si>
  <si>
    <t>Insufficient Data</t>
  </si>
  <si>
    <t>yes_no_onepointfive</t>
  </si>
  <si>
    <t>yes_no_twopoint</t>
  </si>
  <si>
    <t>yes_no_threepoint</t>
  </si>
  <si>
    <t>yes_no_na5</t>
  </si>
  <si>
    <t>n_a</t>
  </si>
  <si>
    <t>N/A</t>
  </si>
  <si>
    <t>yes_no_na3</t>
  </si>
  <si>
    <t>yes_no_na2</t>
  </si>
  <si>
    <t>yes_no_na1</t>
  </si>
  <si>
    <t>yes_no_na04</t>
  </si>
  <si>
    <t>yes_no_na</t>
  </si>
  <si>
    <t>impact_opt</t>
  </si>
  <si>
    <t>very_effective_high_positive_im</t>
  </si>
  <si>
    <t>Very effective (High positive impact)</t>
  </si>
  <si>
    <t>medium_impact</t>
  </si>
  <si>
    <t>Medium impact</t>
  </si>
  <si>
    <t>satisfactory_improvement_requir</t>
  </si>
  <si>
    <t>Satisfactory (improvement required)</t>
  </si>
  <si>
    <t>not_satisfactory__low_impact</t>
  </si>
  <si>
    <t>Not satisfactory - low impact</t>
  </si>
  <si>
    <t>grant_sum</t>
  </si>
  <si>
    <t>less_than_500,000_ngn</t>
  </si>
  <si>
    <t>Less than 500,000 NGN</t>
  </si>
  <si>
    <t>,000__1,000,000_ngn</t>
  </si>
  <si>
    <t>500,000 - 1,000,000 NGN</t>
  </si>
  <si>
    <t>,000,000__2,500,000_ngn</t>
  </si>
  <si>
    <t>1,000,000 - 2,500,000 NGN</t>
  </si>
  <si>
    <t>,500,000__5,000,000_ngn</t>
  </si>
  <si>
    <t>2,500,000 - 5,000,000 NGN</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</si>
  <si>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</si>
  <si>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</si>
  <si>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</si>
  <si>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</si>
  <si>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</si>
  <si>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</si>
  <si>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</si>
  <si>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</si>
  <si>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</si>
  <si>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</si>
  <si>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</si>
  <si>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</si>
  <si>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</si>
  <si>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</si>
  <si>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</si>
  <si>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</si>
  <si>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</si>
  <si>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</si>
  <si>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</si>
  <si>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</si>
  <si>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</si>
  <si>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</si>
  <si>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</si>
  <si>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</si>
  <si>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</si>
  <si>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</si>
  <si>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</si>
  <si>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</si>
  <si>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</si>
  <si>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</si>
  <si>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</si>
  <si>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</si>
  <si>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</si>
  <si>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</si>
  <si>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</si>
  <si>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</si>
  <si>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</si>
  <si>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</si>
  <si>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</si>
  <si>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</si>
  <si>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</si>
  <si>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</si>
  <si>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</si>
  <si>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</si>
  <si>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</si>
  <si>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</si>
  <si>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</si>
  <si>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</si>
  <si>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</si>
  <si>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</si>
  <si>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</si>
  <si>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</si>
  <si>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</si>
  <si>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</si>
  <si>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</si>
  <si>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</si>
  <si>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</si>
  <si>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</si>
  <si>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</si>
  <si>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</si>
  <si>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</si>
  <si>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</si>
  <si>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</si>
  <si>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</si>
  <si>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</si>
  <si>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</si>
  <si>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</si>
  <si>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</si>
  <si>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</si>
  <si>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</si>
  <si>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</si>
  <si>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</si>
  <si>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</si>
  <si>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</si>
  <si>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hospital_management_board</t>
  </si>
  <si>
    <t>Hospital Management Board</t>
  </si>
  <si>
    <t>abia_state_university_teaching_</t>
  </si>
  <si>
    <t>Abia State University Teaching Hospital</t>
  </si>
  <si>
    <t>abia_state_specialist_hospital_</t>
  </si>
  <si>
    <t>Abia State Specialist Hospital &amp; Diagnostic Centre</t>
  </si>
  <si>
    <t>federal_medical_centre_umuahia</t>
  </si>
  <si>
    <t>Federal Medical Centre Umuahia</t>
  </si>
  <si>
    <t>university_teaching_hospital</t>
  </si>
  <si>
    <t>University Teaching Hospital</t>
  </si>
  <si>
    <t>federal_medical_centre_yola</t>
  </si>
  <si>
    <t>Federal Medical Centre Yola</t>
  </si>
  <si>
    <t>psychiatric_hospital_ikot_ebiya</t>
  </si>
  <si>
    <t>Psychiatric Hospital, Ikot Ebiyan</t>
  </si>
  <si>
    <t>chukwuemekaodumegwu_ojukwu_univ</t>
  </si>
  <si>
    <t>Chukwuemekaodumegwu Ojukwu University Teaching Hosp. Amaku</t>
  </si>
  <si>
    <t>psychiatric_hospital_nawfia</t>
  </si>
  <si>
    <t>Psychiatric Hospital, Nawfia</t>
  </si>
  <si>
    <t>nnamdi_azikiwe_university_teach</t>
  </si>
  <si>
    <t>Nnamdi Azikiwe University Teaching Hospital</t>
  </si>
  <si>
    <t>atbu_teaching_hospital_bauchi</t>
  </si>
  <si>
    <t>Atbu Teaching Hospital Bauchi</t>
  </si>
  <si>
    <t>bauchi_specialist_hospital</t>
  </si>
  <si>
    <t>Bauchi Specialist Hospital</t>
  </si>
  <si>
    <t>dambam_atbu_outreach_center</t>
  </si>
  <si>
    <t>Dambam Atbu Outreach Center</t>
  </si>
  <si>
    <t>azare_federal_medical_centre</t>
  </si>
  <si>
    <t>Azare Federal Medical Centre</t>
  </si>
  <si>
    <t>vaseco_vaginal_fistula</t>
  </si>
  <si>
    <t>Vaseco Vaginal Fistula</t>
  </si>
  <si>
    <t>federal_medical_centre_yenagoa</t>
  </si>
  <si>
    <t>Federal Medical Centre Yenagoa</t>
  </si>
  <si>
    <t>niger_delta_university_teaching</t>
  </si>
  <si>
    <t>Niger Delta University Teaching Hospital</t>
  </si>
  <si>
    <t>fiidi_health_clinic</t>
  </si>
  <si>
    <t>Fiidi Health Clinic</t>
  </si>
  <si>
    <t>ochinebe_health_post</t>
  </si>
  <si>
    <t>Ochinebe Health Post</t>
  </si>
  <si>
    <t>maiduguri_university_teaching_h</t>
  </si>
  <si>
    <t>Maiduguri University Teaching Hospital</t>
  </si>
  <si>
    <t>maiduguri_federal_neuro_psychia</t>
  </si>
  <si>
    <t>Maiduguri Federal Neuro-Psychiatric Hospital</t>
  </si>
  <si>
    <t>university_of_calabar_teaching_</t>
  </si>
  <si>
    <t>University Of Calabar Teaching Hospital</t>
  </si>
  <si>
    <t>federal_neuro_psychiatric_hospi</t>
  </si>
  <si>
    <t>Federal Neuro Psychiatric Hospital,Calabar</t>
  </si>
  <si>
    <t>national_blood_transfusion_serv</t>
  </si>
  <si>
    <t>National Blood Transfusion Service Calabar Center</t>
  </si>
  <si>
    <t>delta_state_university_teaching</t>
  </si>
  <si>
    <t>Delta State University Teaching Hospital</t>
  </si>
  <si>
    <t>federal_medical_centre_asaba</t>
  </si>
  <si>
    <t>Federal Medical Centre Asaba</t>
  </si>
  <si>
    <t>national_obstetrics_fistula_cen</t>
  </si>
  <si>
    <t>National Obstetrics Fistula Centre</t>
  </si>
  <si>
    <t>alex_ekwueme_federal_university</t>
  </si>
  <si>
    <t>Alex Ekwueme Federal University Teaching Hospital</t>
  </si>
  <si>
    <t>institute_of_child_health_nutri</t>
  </si>
  <si>
    <t>Institute Of Child Health Nutrition Unit Ubth</t>
  </si>
  <si>
    <t>university_of_benin_teaching_ho</t>
  </si>
  <si>
    <t>University Of Benin Teaching Hospital</t>
  </si>
  <si>
    <t>irrua_specialist_teaching_hospi</t>
  </si>
  <si>
    <t>Irrua Specialist Teaching Hospital</t>
  </si>
  <si>
    <t>ekiti_state_university_teaching</t>
  </si>
  <si>
    <t>Ekiti State University Teaching Hospital</t>
  </si>
  <si>
    <t>federal_teaching_hospital_ido_e</t>
  </si>
  <si>
    <t>Federal Teaching Hospital Ido Ekiti</t>
  </si>
  <si>
    <t>federal_school_of_dental_techno</t>
  </si>
  <si>
    <t>Federal School Of Dental Technology And Theraphy Dental Clinic Trans Ekulu</t>
  </si>
  <si>
    <t>esut_teaching_hospital_parklane</t>
  </si>
  <si>
    <t>Esut Teaching Hospital Parklane</t>
  </si>
  <si>
    <t>university_of_nigeria_teaching_</t>
  </si>
  <si>
    <t>University Of Nigeria Teaching Hospital (Nkanu West)</t>
  </si>
  <si>
    <t>obukpa_cottage_hospital_unth_an</t>
  </si>
  <si>
    <t>Obukpa Cottage Hospital (Unth Annex)</t>
  </si>
  <si>
    <t>national_hospital_abuja</t>
  </si>
  <si>
    <t>National Hospital (Abuja)</t>
  </si>
  <si>
    <t>jabi_federal_medical_centre</t>
  </si>
  <si>
    <t>Jabi Federal Medical Centre</t>
  </si>
  <si>
    <t>university_of_abuja_teaching_ho</t>
  </si>
  <si>
    <t>University Of Abuja Teaching Hospital</t>
  </si>
  <si>
    <t>gombe_federal_teaching_hospital</t>
  </si>
  <si>
    <t>Gombe Federal Teaching Hospital</t>
  </si>
  <si>
    <t>imostate_university_teaching_ho</t>
  </si>
  <si>
    <t>Imostate University Teaching Hospital Orlu</t>
  </si>
  <si>
    <t>federal_medical_centre_fmc__owe</t>
  </si>
  <si>
    <t>Federal Medical Centre (Fmc) Owerri</t>
  </si>
  <si>
    <t>birnin_kudu_federal_medical_cen</t>
  </si>
  <si>
    <t>Birnin Kudu Federal Medical Centre</t>
  </si>
  <si>
    <t>ahmadu_bello_university_teachin</t>
  </si>
  <si>
    <t>Ahmadu Bello University Teaching Hospital</t>
  </si>
  <si>
    <t>human_clinic_napri_shika</t>
  </si>
  <si>
    <t>Human Clinic Napri Shika</t>
  </si>
  <si>
    <t>comprehensive_health_centre_yak</t>
  </si>
  <si>
    <t>Comprehensive Health Centre Yakawada</t>
  </si>
  <si>
    <t>national_eye_centre_kaduna</t>
  </si>
  <si>
    <t>National Eye Centre (Kaduna)</t>
  </si>
  <si>
    <t>naf_medical_centre_airforce</t>
  </si>
  <si>
    <t>Naf Medical Centre (Airforce)</t>
  </si>
  <si>
    <t>kaduna_national_ear_care_center</t>
  </si>
  <si>
    <t>Kaduna National Ear Care Center</t>
  </si>
  <si>
    <t>barau_dikko_paediatric_hospital</t>
  </si>
  <si>
    <t>Barau Dikko Paediatric Hospital</t>
  </si>
  <si>
    <t>barau_dikko_teaching_hospital</t>
  </si>
  <si>
    <t>Barau Dikko Teaching Hospital</t>
  </si>
  <si>
    <t>44_nigerian_army_reference_hosp</t>
  </si>
  <si>
    <t>44 Nigerian Army Reference Hospital Kaduna</t>
  </si>
  <si>
    <t>abu_comprehensive_health_centre</t>
  </si>
  <si>
    <t>Abu Comprehensive Health Centre</t>
  </si>
  <si>
    <t>institute_of_child_health_clini</t>
  </si>
  <si>
    <t>Institute Of Child Health Clinic</t>
  </si>
  <si>
    <t>abuth_tudun_wada</t>
  </si>
  <si>
    <t>Abuth Tudun Wada</t>
  </si>
  <si>
    <t>dala_national_orthophedic_hospi</t>
  </si>
  <si>
    <t>Dala National Orthophedic Hospital</t>
  </si>
  <si>
    <t>aminu_kano_teaching_hospital</t>
  </si>
  <si>
    <t>Aminu Kano Teaching Hospital</t>
  </si>
  <si>
    <t>katsina_federal_medical_centre</t>
  </si>
  <si>
    <t>Katsina Federal Medical Centre</t>
  </si>
  <si>
    <t>nigeria_airforce_base_referral_</t>
  </si>
  <si>
    <t>Nigeria Airforce Base Referral Hospital Daura</t>
  </si>
  <si>
    <t>nigerian_airforce_reference_hos</t>
  </si>
  <si>
    <t>Nigerian Airforce Reference Hospital Daura</t>
  </si>
  <si>
    <t>birnin_kebbi_federal_medical_ce</t>
  </si>
  <si>
    <t>Birnin Kebbi Federal Medical Centre</t>
  </si>
  <si>
    <t>dakingari_general_hospital</t>
  </si>
  <si>
    <t>Dakingari General Hospital</t>
  </si>
  <si>
    <t>ko_kogi_university_teaching_hos</t>
  </si>
  <si>
    <t>Ko Kogi University Teaching Hospital</t>
  </si>
  <si>
    <t>federal_university_clinic</t>
  </si>
  <si>
    <t>Federal University Clinic</t>
  </si>
  <si>
    <t>university_of_ilorin_teaching_h</t>
  </si>
  <si>
    <t>University Of Ilorin Teaching Hospital</t>
  </si>
  <si>
    <t>uith</t>
  </si>
  <si>
    <t>Uith</t>
  </si>
  <si>
    <t>esie_comprehensive_health_centr</t>
  </si>
  <si>
    <t>Esie Comprehensive Health Centre</t>
  </si>
  <si>
    <t>federal_medical_centre</t>
  </si>
  <si>
    <t>Federal Medical Centre</t>
  </si>
  <si>
    <t>lagos_university_teaching_hospi</t>
  </si>
  <si>
    <t>Lagos University Teaching Hospital Luth</t>
  </si>
  <si>
    <t>nigeria_armed_forces_resettleme</t>
  </si>
  <si>
    <t>Nigeria Armed Forces Resettlement Centre</t>
  </si>
  <si>
    <t>national_orthopaedic_hospital_l</t>
  </si>
  <si>
    <t>National Orthopaedic Hospital (Lagos)</t>
  </si>
  <si>
    <t>keffi_federal_medical_centre</t>
  </si>
  <si>
    <t>Keffi Federal Medical Centre</t>
  </si>
  <si>
    <t>dalhatu_araf_specialist_hospita</t>
  </si>
  <si>
    <t>Dalhatu Araf Specialist Hospital</t>
  </si>
  <si>
    <t>bida_federal_medical_centre</t>
  </si>
  <si>
    <t>Bida Federal Medical Centre</t>
  </si>
  <si>
    <t>specializes_hosp_primary_health</t>
  </si>
  <si>
    <t>Specializes Hosp Primary Health Centre</t>
  </si>
  <si>
    <t>federal_medical_centre_abeokuta</t>
  </si>
  <si>
    <t>Federal Medical Centre, Abeokuta</t>
  </si>
  <si>
    <t>oouth_annex_abeokuta</t>
  </si>
  <si>
    <t>Oouth Annex Abeokuta</t>
  </si>
  <si>
    <t>neuro_psychiatric_hospital_akur</t>
  </si>
  <si>
    <t>Neuro-Psychiatric Hospital Akure</t>
  </si>
  <si>
    <t>federal_medical_centre_owo</t>
  </si>
  <si>
    <t>Federal Medical Centre Owo</t>
  </si>
  <si>
    <t>federal_medical_center_annex</t>
  </si>
  <si>
    <t>Federal Medical Center Annex</t>
  </si>
  <si>
    <t>obafemi_awolowo_university_teac</t>
  </si>
  <si>
    <t>Obafemi Awolowo University Teaching Hospital</t>
  </si>
  <si>
    <t>osun</t>
  </si>
  <si>
    <t>wesley_guild_hospital</t>
  </si>
  <si>
    <t>Wesley Guild Hospital</t>
  </si>
  <si>
    <t>lautech_teaching_hospital</t>
  </si>
  <si>
    <t>Lautech Teaching Hospital</t>
  </si>
  <si>
    <t>state_specalist_hospital_asubia</t>
  </si>
  <si>
    <t>State Specalist Hospital, Asubiaro</t>
  </si>
  <si>
    <t>university_college_hospital</t>
  </si>
  <si>
    <t>University College Hospital</t>
  </si>
  <si>
    <t>adeoyo_teaching_hospital</t>
  </si>
  <si>
    <t>Adeoyo Teaching Hospital</t>
  </si>
  <si>
    <t>police_medical_centre</t>
  </si>
  <si>
    <t>Police Medical Centre</t>
  </si>
  <si>
    <t>university_of_ibadan_clinic</t>
  </si>
  <si>
    <t>University Of Ibadan Clinic</t>
  </si>
  <si>
    <t>ladoke_akintola_teaching_hospit</t>
  </si>
  <si>
    <t>Ladoke Akintola Teaching Hospital</t>
  </si>
  <si>
    <t>uch_annex_hospital</t>
  </si>
  <si>
    <t>Uch Annex Hospital</t>
  </si>
  <si>
    <t>plateau_state_specialist_hospit</t>
  </si>
  <si>
    <t>Plateau State Specialist Hospital</t>
  </si>
  <si>
    <t>jos_university_teaching_hospita</t>
  </si>
  <si>
    <t>Jos University Teaching Hospital</t>
  </si>
  <si>
    <t>zamko_juth</t>
  </si>
  <si>
    <t>Zamko Juth</t>
  </si>
  <si>
    <t>usman_danfodio_university_teach</t>
  </si>
  <si>
    <t>Usman Danfodio University Teaching Hospital</t>
  </si>
  <si>
    <t>jalingo_federal_medical_centre</t>
  </si>
  <si>
    <t>Jalingo Federal Medical Centre</t>
  </si>
  <si>
    <t>yo_yobe_state_university_teachi</t>
  </si>
  <si>
    <t>Yo Yobe State University Teaching Hospital Damaturu</t>
  </si>
  <si>
    <t>nguru_federal_medical_centre</t>
  </si>
  <si>
    <t>Nguru Federal Medical Centre</t>
  </si>
  <si>
    <t>yariman_bakura_specialist_hospi</t>
  </si>
  <si>
    <t>Yariman Bakura Specialist Hospital</t>
  </si>
  <si>
    <t>federal_polytechnic_clinic_kaur</t>
  </si>
  <si>
    <t>Federal Polytechnic Clinic Kaura Namoda</t>
  </si>
  <si>
    <t>form_title</t>
  </si>
  <si>
    <t>style</t>
  </si>
  <si>
    <t>version</t>
  </si>
  <si>
    <t>default_language</t>
  </si>
  <si>
    <t>instance_name</t>
  </si>
  <si>
    <t>namespaces</t>
  </si>
  <si>
    <t>form_id</t>
  </si>
  <si>
    <t>FTHI Quality Assessment Checklist for Psychiatric Hospital Department</t>
  </si>
  <si>
    <t>pages</t>
  </si>
  <si>
    <t>English</t>
  </si>
  <si>
    <t>concat(${start000000},' ',${timestarted},'_','FTHI_Assessment_Checklist_HealthFacility','_',${facility}, '_', jr:choice-name(${state},'${state}'))</t>
  </si>
  <si>
    <t>esri="http://esri.com/xforms"
enk="http://enketo.org/xforms"</t>
  </si>
  <si>
    <t>FTHI_Checklist_Psychiatric_Dept</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</si>
</sst>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font>
    <font>
      <b/>
      <color theme="1"/>
      <name val="Arial"/>
    </font>
    <font>
      <sz val="11.0"/>
      <color rgb="FFF7981D"/>
      <name val="Arial"/>
    </font>
    <font>
      <sz val="11.0"/>
      <color rgb="FF000000"/>
      <name val="Inconsolata"/>
    </font>
    <font>
      <sz val="11.0"/>
      <color rgb="FF3C4043"/>
      <name val="Roboto"/>
    </font>
    <font>
      <sz val="10.0"/>
      <color theme="1"/>
      <name val="Arial"/>
    </font>
    <font>
      <sz val="10.0"/>
      <color rgb="FF000000"/>
      <name val="Arial"/>
    </font>
    <font>
      <color theme="1"/>
      <name val="Arial"/>
      <scheme val="minor"/>
    </font>
    <font>
      <sz val="11.0"/>
      <color rgb="FF000000"/>
      <name val="Calibri"/>
    </font>
    <font>
      <color rgb="FF000000"/>
      <name val="Roboto"/>
    </font>
    <font>
      <color rgb="FF000000"/>
      <name val="Arial"/>
    </font>
    <font>
      <sz val="11.0"/>
      <color theme="1"/>
      <name val="Calibri"/>
    </font>
    <font>
      <sz val="11.0"/>
      <color theme="1"/>
      <name val="Arial"/>
    </font>
  </fonts>
  <fills count="29">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00FF00"/>
        <bgColor rgb="FF00FF00"/>
      </patternFill>
    </fill>
    <fill>
      <patternFill patternType="solid">
        <fgColor rgb="FF00FFFF"/>
        <bgColor rgb="FF00FFFF"/>
      </patternFill>
    </fill>
    <fill>
      <patternFill patternType="solid">
        <fgColor rgb="FF4A86E8"/>
        <bgColor rgb="FF4A86E8"/>
      </patternFill>
    </fill>
    <fill>
      <patternFill patternType="solid">
        <fgColor rgb="FFFF9900"/>
        <bgColor rgb="FFFF9900"/>
      </patternFill>
    </fill>
    <fill>
      <patternFill patternType="solid">
        <fgColor rgb="FFB4A7D6"/>
        <bgColor rgb="FFB4A7D6"/>
      </patternFill>
    </fill>
    <fill>
      <patternFill patternType="solid">
        <fgColor rgb="FF6D9EEB"/>
        <bgColor rgb="FF6D9EEB"/>
      </patternFill>
    </fill>
    <fill>
      <patternFill patternType="solid">
        <fgColor rgb="FF980000"/>
        <bgColor rgb="FF980000"/>
      </patternFill>
    </fill>
    <fill>
      <patternFill patternType="solid">
        <fgColor rgb="FFD5A6BD"/>
        <bgColor rgb="FFD5A6BD"/>
      </patternFill>
    </fill>
    <fill>
      <patternFill patternType="solid">
        <fgColor rgb="FFA61C00"/>
        <bgColor rgb="FFA61C00"/>
      </patternFill>
    </fill>
    <fill>
      <patternFill patternType="solid">
        <fgColor theme="6"/>
        <bgColor theme="6"/>
      </patternFill>
    </fill>
    <fill>
      <patternFill patternType="solid">
        <fgColor rgb="FFFF0000"/>
        <bgColor rgb="FFFF0000"/>
      </patternFill>
    </fill>
    <fill>
      <patternFill patternType="solid">
        <fgColor rgb="FFFF00FF"/>
        <bgColor rgb="FFFF00FF"/>
      </patternFill>
    </fill>
    <fill>
      <patternFill patternType="solid">
        <fgColor rgb="FF9900FF"/>
        <bgColor rgb="FF9900FF"/>
      </patternFill>
    </fill>
    <fill>
      <patternFill patternType="solid">
        <fgColor rgb="FF6FA8DC"/>
        <bgColor rgb="FF6FA8DC"/>
      </patternFill>
    </fill>
    <fill>
      <patternFill patternType="solid">
        <fgColor rgb="FFE69138"/>
        <bgColor rgb="FFE69138"/>
      </patternFill>
    </fill>
    <fill>
      <patternFill patternType="solid">
        <fgColor rgb="FFA4C2F4"/>
        <bgColor rgb="FFA4C2F4"/>
      </patternFill>
    </fill>
    <fill>
      <patternFill patternType="solid">
        <fgColor rgb="FF8E7CC3"/>
        <bgColor rgb="FF8E7CC3"/>
      </patternFill>
    </fill>
    <fill>
      <patternFill patternType="solid">
        <fgColor rgb="FFF6B26B"/>
        <bgColor rgb="FFF6B26B"/>
      </patternFill>
    </fill>
    <fill>
      <patternFill patternType="solid">
        <fgColor rgb="FF674EA7"/>
        <bgColor rgb="FF674EA7"/>
      </patternFill>
    </fill>
    <fill>
      <patternFill patternType="solid">
        <fgColor rgb="FF93C47D"/>
        <bgColor rgb="FF93C47D"/>
      </patternFill>
    </fill>
    <fill>
      <patternFill patternType="solid">
        <fgColor rgb="FFF1C232"/>
        <bgColor rgb="FFF1C232"/>
      </patternFill>
    </fill>
    <fill>
      <patternFill patternType="solid">
        <fgColor rgb="FFC27BA0"/>
        <bgColor rgb="FFC27BA0"/>
      </patternFill>
    </fill>
    <fill>
      <patternFill patternType="solid">
        <fgColor rgb="FFFFD966"/>
        <bgColor rgb="FFFFD966"/>
      </patternFill>
    </fill>
    <fill>
      <patternFill patternType="solid">
        <fgColor rgb="FFEA9999"/>
        <bgColor rgb="FFEA9999"/>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readingOrder="0"/>
    </xf>
    <xf borderId="0" fillId="0" fontId="1" numFmtId="0" xfId="0" applyAlignment="1" applyFont="1">
      <alignment shrinkToFit="0" vertical="bottom" wrapText="1"/>
    </xf>
    <xf borderId="0" fillId="0" fontId="7"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borderId="0" fillId="2" fontId="1" numFmtId="0" xfId="0" applyAlignment="1" applyFont="1">
      <alignment vertical="bottom"/>
    </xf>
    <xf borderId="0" fillId="2" fontId="1" numFmtId="49" xfId="0" applyAlignment="1" applyFont="1" applyNumberFormat="1">
      <alignment shrinkToFit="0" vertical="bottom" wrapText="0"/>
    </xf>
    <xf borderId="0" fillId="2" fontId="1" numFmtId="0" xfId="0" applyAlignment="1" applyFont="1">
      <alignment horizontal="left" vertical="bottom"/>
    </xf>
    <xf borderId="0" fillId="0" fontId="1" numFmtId="49" xfId="0" applyAlignment="1" applyFont="1" applyNumberFormat="1">
      <alignment vertical="bottom"/>
    </xf>
    <xf borderId="0" fillId="0" fontId="1" numFmtId="0" xfId="0" applyAlignment="1" applyFont="1">
      <alignment horizontal="center" vertical="bottom"/>
    </xf>
    <xf borderId="0" fillId="0" fontId="2" numFmtId="0" xfId="0" applyAlignment="1" applyFont="1">
      <alignment vertical="bottom"/>
    </xf>
    <xf borderId="0" fillId="2" fontId="1" numFmtId="49" xfId="0" applyAlignment="1" applyFont="1" applyNumberFormat="1">
      <alignment horizontal="left" vertical="bottom"/>
    </xf>
    <xf borderId="0" fillId="0" fontId="1" numFmtId="0" xfId="0" applyAlignment="1" applyFont="1">
      <alignment shrinkToFit="0" vertical="bottom" wrapText="0"/>
    </xf>
    <xf borderId="0" fillId="2" fontId="1" numFmtId="0" xfId="0" applyAlignment="1" applyFont="1">
      <alignment horizontal="left" shrinkToFit="0" wrapText="0"/>
    </xf>
    <xf borderId="0" fillId="0" fontId="1" numFmtId="0" xfId="0" applyAlignment="1" applyFont="1">
      <alignment readingOrder="0"/>
    </xf>
    <xf borderId="0" fillId="2" fontId="1" numFmtId="0" xfId="0" applyAlignment="1" applyFont="1">
      <alignment shrinkToFit="0" vertical="bottom" wrapText="1"/>
    </xf>
    <xf borderId="0" fillId="2" fontId="6" numFmtId="0" xfId="0" applyAlignment="1" applyFont="1">
      <alignment horizontal="left"/>
    </xf>
    <xf borderId="0" fillId="2" fontId="1" numFmtId="0" xfId="0" applyAlignment="1" applyFont="1">
      <alignment horizontal="left" readingOrder="0" shrinkToFit="0" wrapText="1"/>
    </xf>
    <xf borderId="0" fillId="2" fontId="1" numFmtId="0" xfId="0" applyAlignment="1" applyFont="1">
      <alignment horizontal="left"/>
    </xf>
    <xf borderId="0" fillId="2" fontId="1" numFmtId="0" xfId="0" applyFont="1"/>
    <xf borderId="0" fillId="2" fontId="2" numFmtId="0" xfId="0" applyFont="1"/>
    <xf borderId="0" fillId="2" fontId="6" numFmtId="0" xfId="0" applyAlignment="1" applyFont="1">
      <alignment horizontal="left" readingOrder="0"/>
    </xf>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readingOrder="0"/>
    </xf>
    <xf borderId="0" fillId="4" fontId="1" numFmtId="0" xfId="0" applyFont="1"/>
    <xf borderId="0" fillId="4" fontId="1" numFmtId="0" xfId="0" applyAlignment="1" applyFont="1">
      <alignment horizontal="left" shrinkToFit="0" wrapText="0"/>
    </xf>
    <xf borderId="0" fillId="4" fontId="2" numFmtId="0" xfId="0" applyFont="1"/>
    <xf borderId="0" fillId="0" fontId="1" numFmtId="0" xfId="0" applyAlignment="1" applyFont="1">
      <alignment horizontal="left" readingOrder="0"/>
    </xf>
    <xf borderId="0" fillId="0" fontId="6" numFmtId="0" xfId="0" applyAlignment="1" applyFont="1">
      <alignment horizontal="left" readingOrder="0"/>
    </xf>
    <xf borderId="0" fillId="0" fontId="1" numFmtId="0" xfId="0" applyAlignment="1" applyFont="1">
      <alignment horizontal="left" readingOrder="0" shrinkToFit="0" wrapText="0"/>
    </xf>
    <xf borderId="0" fillId="5" fontId="1" numFmtId="0" xfId="0" applyFill="1" applyFont="1"/>
    <xf borderId="0" fillId="5" fontId="1" numFmtId="0" xfId="0" applyAlignment="1" applyFont="1">
      <alignment horizontal="left" readingOrder="0" shrinkToFit="0" wrapText="0"/>
    </xf>
    <xf borderId="0" fillId="6" fontId="1" numFmtId="0" xfId="0" applyFill="1" applyFont="1"/>
    <xf borderId="0" fillId="6" fontId="1" numFmtId="0" xfId="0" applyAlignment="1" applyFont="1">
      <alignment readingOrder="0"/>
    </xf>
    <xf borderId="0" fillId="0" fontId="8" numFmtId="0" xfId="0" applyAlignment="1" applyFont="1">
      <alignment readingOrder="0"/>
    </xf>
    <xf borderId="0" fillId="7" fontId="1" numFmtId="0" xfId="0" applyAlignment="1" applyFill="1" applyFont="1">
      <alignment readingOrder="0"/>
    </xf>
    <xf borderId="0" fillId="7" fontId="1" numFmtId="0" xfId="0" applyFont="1"/>
    <xf borderId="0" fillId="7" fontId="8" numFmtId="0" xfId="0" applyFont="1"/>
    <xf borderId="0" fillId="5" fontId="8" numFmtId="0" xfId="0" applyFont="1"/>
    <xf borderId="0" fillId="5" fontId="1" numFmtId="0" xfId="0" applyAlignment="1" applyFont="1">
      <alignment readingOrder="0"/>
    </xf>
    <xf borderId="0" fillId="8" fontId="1" numFmtId="0" xfId="0" applyFill="1" applyFont="1"/>
    <xf borderId="0" fillId="8" fontId="1" numFmtId="0" xfId="0" applyAlignment="1" applyFont="1">
      <alignment readingOrder="0"/>
    </xf>
    <xf borderId="0" fillId="9" fontId="1" numFmtId="0" xfId="0" applyAlignment="1" applyFill="1" applyFont="1">
      <alignment readingOrder="0"/>
    </xf>
    <xf borderId="0" fillId="9" fontId="1" numFmtId="0" xfId="0" applyFont="1"/>
    <xf borderId="0" fillId="9" fontId="8" numFmtId="0" xfId="0" applyFont="1"/>
    <xf borderId="0" fillId="10" fontId="1" numFmtId="0" xfId="0" applyAlignment="1" applyFill="1" applyFont="1">
      <alignment readingOrder="0"/>
    </xf>
    <xf borderId="0" fillId="10" fontId="1" numFmtId="0" xfId="0" applyFont="1"/>
    <xf borderId="0" fillId="10" fontId="8" numFmtId="0" xfId="0" applyFont="1"/>
    <xf borderId="0" fillId="11" fontId="1" numFmtId="0" xfId="0" applyFill="1" applyFont="1"/>
    <xf borderId="0" fillId="11" fontId="2" numFmtId="0" xfId="0" applyAlignment="1" applyFont="1">
      <alignment readingOrder="0"/>
    </xf>
    <xf borderId="0" fillId="12" fontId="1" numFmtId="0" xfId="0" applyAlignment="1" applyFill="1" applyFont="1">
      <alignment readingOrder="0"/>
    </xf>
    <xf borderId="0" fillId="12" fontId="2" numFmtId="0" xfId="0" applyAlignment="1" applyFont="1">
      <alignment readingOrder="0"/>
    </xf>
    <xf borderId="0" fillId="12" fontId="1" numFmtId="0" xfId="0" applyFont="1"/>
    <xf borderId="0" fillId="12" fontId="8" numFmtId="0" xfId="0" applyFont="1"/>
    <xf borderId="0" fillId="13" fontId="1" numFmtId="0" xfId="0" applyAlignment="1" applyFill="1" applyFont="1">
      <alignment readingOrder="0"/>
    </xf>
    <xf borderId="0" fillId="13" fontId="2" numFmtId="0" xfId="0" applyAlignment="1" applyFont="1">
      <alignment readingOrder="0"/>
    </xf>
    <xf borderId="0" fillId="13" fontId="1" numFmtId="0" xfId="0" applyFont="1"/>
    <xf borderId="0" fillId="13" fontId="8" numFmtId="0" xfId="0" applyFont="1"/>
    <xf borderId="0" fillId="14" fontId="1" numFmtId="0" xfId="0" applyAlignment="1" applyFill="1" applyFont="1">
      <alignment readingOrder="0"/>
    </xf>
    <xf borderId="0" fillId="14" fontId="1" numFmtId="0" xfId="0" applyFont="1"/>
    <xf borderId="0" fillId="14" fontId="8" numFmtId="0" xfId="0" applyFont="1"/>
    <xf borderId="0" fillId="15" fontId="1" numFmtId="0" xfId="0" applyFill="1" applyFont="1"/>
    <xf borderId="0" fillId="15" fontId="1" numFmtId="0" xfId="0" applyAlignment="1" applyFont="1">
      <alignment readingOrder="0"/>
    </xf>
    <xf borderId="0" fillId="16" fontId="2" numFmtId="0" xfId="0" applyFill="1" applyFont="1"/>
    <xf borderId="0" fillId="16" fontId="2" numFmtId="0" xfId="0" applyAlignment="1" applyFont="1">
      <alignment readingOrder="0"/>
    </xf>
    <xf borderId="0" fillId="16" fontId="1" numFmtId="0" xfId="0" applyFont="1"/>
    <xf borderId="0" fillId="17" fontId="2" numFmtId="0" xfId="0" applyFill="1" applyFont="1"/>
    <xf borderId="0" fillId="17" fontId="2" numFmtId="0" xfId="0" applyAlignment="1" applyFont="1">
      <alignment readingOrder="0"/>
    </xf>
    <xf borderId="0" fillId="18" fontId="1" numFmtId="0" xfId="0" applyAlignment="1" applyFill="1" applyFont="1">
      <alignment readingOrder="0"/>
    </xf>
    <xf borderId="0" fillId="18" fontId="1" numFmtId="0" xfId="0" applyFont="1"/>
    <xf borderId="0" fillId="18" fontId="8" numFmtId="0" xfId="0" applyFont="1"/>
    <xf borderId="0" fillId="19" fontId="1" numFmtId="0" xfId="0" applyAlignment="1" applyFill="1" applyFont="1">
      <alignment readingOrder="0"/>
    </xf>
    <xf borderId="0" fillId="19" fontId="1" numFmtId="0" xfId="0" applyFont="1"/>
    <xf borderId="0" fillId="19" fontId="8" numFmtId="0" xfId="0" applyFont="1"/>
    <xf borderId="0" fillId="0" fontId="8" numFmtId="0" xfId="0" applyFont="1"/>
    <xf borderId="0" fillId="17" fontId="1" numFmtId="0" xfId="0" applyFont="1"/>
    <xf borderId="0" fillId="18" fontId="2" numFmtId="0" xfId="0" applyAlignment="1" applyFont="1">
      <alignment readingOrder="0"/>
    </xf>
    <xf borderId="0" fillId="18" fontId="2" numFmtId="0" xfId="0" applyFont="1"/>
    <xf borderId="0" fillId="20" fontId="1" numFmtId="0" xfId="0" applyAlignment="1" applyFill="1" applyFont="1">
      <alignment readingOrder="0"/>
    </xf>
    <xf borderId="0" fillId="20" fontId="1" numFmtId="0" xfId="0" applyFont="1"/>
    <xf borderId="0" fillId="21" fontId="1" numFmtId="0" xfId="0" applyAlignment="1" applyFill="1" applyFont="1">
      <alignment readingOrder="0"/>
    </xf>
    <xf borderId="0" fillId="21" fontId="1" numFmtId="0" xfId="0" applyFont="1"/>
    <xf borderId="0" fillId="22" fontId="1" numFmtId="0" xfId="0" applyAlignment="1" applyFill="1" applyFont="1">
      <alignment readingOrder="0"/>
    </xf>
    <xf borderId="0" fillId="22" fontId="1" numFmtId="0" xfId="0" applyFont="1"/>
    <xf borderId="0" fillId="23" fontId="2" numFmtId="0" xfId="0" applyAlignment="1" applyFill="1" applyFont="1">
      <alignment readingOrder="0"/>
    </xf>
    <xf borderId="0" fillId="23" fontId="2" numFmtId="0" xfId="0" applyFont="1"/>
    <xf borderId="0" fillId="23" fontId="1" numFmtId="0" xfId="0" applyAlignment="1" applyFont="1">
      <alignment readingOrder="0"/>
    </xf>
    <xf borderId="0" fillId="23" fontId="1" numFmtId="0" xfId="0" applyFont="1"/>
    <xf borderId="0" fillId="24" fontId="1" numFmtId="0" xfId="0" applyAlignment="1" applyFill="1" applyFont="1">
      <alignment readingOrder="0"/>
    </xf>
    <xf borderId="0" fillId="24" fontId="1" numFmtId="0" xfId="0" applyFont="1"/>
    <xf borderId="0" fillId="25" fontId="1" numFmtId="0" xfId="0" applyAlignment="1" applyFill="1" applyFont="1">
      <alignment readingOrder="0"/>
    </xf>
    <xf borderId="0" fillId="25" fontId="1" numFmtId="0" xfId="0" applyFont="1"/>
    <xf borderId="0" fillId="26" fontId="2" numFmtId="0" xfId="0" applyAlignment="1" applyFill="1" applyFont="1">
      <alignment readingOrder="0"/>
    </xf>
    <xf borderId="0" fillId="26" fontId="2" numFmtId="0" xfId="0" applyFont="1"/>
    <xf borderId="0" fillId="26" fontId="1" numFmtId="0" xfId="0" applyAlignment="1" applyFont="1">
      <alignment readingOrder="0"/>
    </xf>
    <xf borderId="0" fillId="26" fontId="1" numFmtId="0" xfId="0" applyFont="1"/>
    <xf borderId="0" fillId="27" fontId="1" numFmtId="0" xfId="0" applyAlignment="1" applyFill="1" applyFont="1">
      <alignment readingOrder="0"/>
    </xf>
    <xf borderId="0" fillId="27" fontId="1" numFmtId="0" xfId="0" applyFont="1"/>
    <xf borderId="0" fillId="27" fontId="8" numFmtId="0" xfId="0" applyFont="1"/>
    <xf borderId="0" fillId="27" fontId="1" numFmtId="0" xfId="0" applyAlignment="1" applyFont="1">
      <alignment vertical="bottom"/>
    </xf>
    <xf borderId="0" fillId="0" fontId="9" numFmtId="0" xfId="0" applyAlignment="1" applyFont="1">
      <alignment shrinkToFit="0" vertical="bottom" wrapText="0"/>
    </xf>
    <xf borderId="0" fillId="0" fontId="1" numFmtId="0" xfId="0" applyAlignment="1" applyFont="1">
      <alignment readingOrder="0" vertical="bottom"/>
    </xf>
    <xf borderId="0" fillId="2" fontId="10" numFmtId="0" xfId="0" applyAlignment="1" applyFont="1">
      <alignment readingOrder="0"/>
    </xf>
    <xf borderId="0" fillId="2" fontId="10" numFmtId="0" xfId="0" applyFont="1"/>
    <xf borderId="0" fillId="0" fontId="9" numFmtId="0" xfId="0" applyAlignment="1" applyFont="1">
      <alignment readingOrder="0" shrinkToFit="0" vertical="bottom" wrapText="0"/>
    </xf>
    <xf borderId="0" fillId="2" fontId="11" numFmtId="0" xfId="0" applyAlignment="1" applyFont="1">
      <alignment horizontal="left"/>
    </xf>
    <xf borderId="1" fillId="2" fontId="1" numFmtId="0" xfId="0" applyAlignment="1" applyBorder="1" applyFont="1">
      <alignment horizontal="left"/>
    </xf>
    <xf borderId="0" fillId="28" fontId="1" numFmtId="0" xfId="0" applyFill="1" applyFont="1"/>
    <xf borderId="0" fillId="0" fontId="12" numFmtId="0" xfId="0" applyAlignment="1" applyFont="1">
      <alignment horizontal="left" shrinkToFit="0" vertical="bottom" wrapText="0"/>
    </xf>
    <xf borderId="0" fillId="0" fontId="13" numFmtId="0" xfId="0" applyAlignment="1" applyFont="1">
      <alignment shrinkToFit="0" vertical="center" wrapText="1"/>
    </xf>
    <xf borderId="0" fillId="2" fontId="9" numFmtId="0" xfId="0" applyAlignment="1" applyFont="1">
      <alignment horizontal="left"/>
    </xf>
    <xf borderId="0" fillId="0" fontId="2" numFmtId="0" xfId="0" applyAlignment="1" applyFont="1">
      <alignment horizontal="left"/>
    </xf>
    <xf borderId="0" fillId="0" fontId="1" numFmtId="0" xfId="0" applyAlignment="1" applyFont="1">
      <alignment readingOrder="0"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cols>
    <col customWidth="1" min="1" max="1" width="23.25"/>
    <col customWidth="1" min="2" max="2" width="15.25"/>
    <col customWidth="1" min="3" max="3" width="38.75"/>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if(len(A2:A1503),ROW(F2:F1503),IFERROR(1/0))</f>
        <v>2</v>
      </c>
      <c r="G2" s="1"/>
      <c r="H2" s="1"/>
      <c r="I2" s="1"/>
      <c r="J2" s="1"/>
      <c r="K2" s="7"/>
      <c r="L2" s="3"/>
      <c r="M2" s="3"/>
      <c r="N2" s="1"/>
      <c r="O2" s="1"/>
      <c r="P2" s="1"/>
      <c r="Q2" s="1"/>
      <c r="R2" s="1"/>
      <c r="S2" s="4">
        <f t="array" ref="S2:S1061">IF(LEN(B2:B1503),LEN(B2:B1503),IFERROR(1/0))</f>
        <v>11</v>
      </c>
      <c r="T2" s="4"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4" t="str">
        <f>IFERROR(__xludf.DUMMYFUNCTION("ArrayFormula(if(len(A2:A1503),IF(MID(A2:A1503,1,6) = ""select"",REGEXREPLACE(A2:A1503,""(select_one |select_multiple |select_one_external | or_other)"",IFERROR(1/0)),IFERROR(1/0)),IFERROR(1/0)))"),"")</f>
        <v/>
      </c>
      <c r="X2" s="8" t="str">
        <f t="array" ref="X2:X1061">IFERROR(IF(W2:W1503&lt;&gt;"", VLOOKUP(W2:W1503, choices!$A$2:$E1080, 5,FALSE),""),iferror(VLOOKUP(W2:W1503, external_choices!A2:E1061,6,FALSE),""))</f>
        <v/>
      </c>
      <c r="Y2" s="7" t="str">
        <f t="array" ref="Y2:Y1061">IF(LEN(W2:W1503),iferror(VLOOKUP(W2:W1503,choices!$A$10:$D1080,4,FALSE),"TEXT"),IFERROR(1/0))</f>
        <v/>
      </c>
      <c r="Z2" s="4" t="s">
        <v>26</v>
      </c>
      <c r="AA2" s="5" t="s">
        <v>26</v>
      </c>
      <c r="AB2" s="4" t="s">
        <v>27</v>
      </c>
      <c r="AF2" s="4"/>
      <c r="AG2" s="4" t="s">
        <v>28</v>
      </c>
    </row>
    <row r="3" ht="15.75" customHeight="1">
      <c r="A3" s="1" t="s">
        <v>29</v>
      </c>
      <c r="B3" s="1" t="s">
        <v>30</v>
      </c>
      <c r="C3" s="1" t="s">
        <v>31</v>
      </c>
      <c r="D3" s="1"/>
      <c r="E3" s="1"/>
      <c r="F3" s="4">
        <v>3.0</v>
      </c>
      <c r="G3" s="1"/>
      <c r="H3" s="1"/>
      <c r="I3" s="1"/>
      <c r="J3" s="1"/>
      <c r="K3" s="1"/>
      <c r="L3" s="3"/>
      <c r="M3" s="3"/>
      <c r="N3" s="1"/>
      <c r="O3" s="1"/>
      <c r="P3" s="1"/>
      <c r="Q3" s="1"/>
      <c r="R3" s="1"/>
      <c r="S3" s="4">
        <v>11.0</v>
      </c>
      <c r="T3" s="4" t="b">
        <f>IFERROR(__xludf.DUMMYFUNCTION("""COMPUTED_VALUE"""),FALSE)</f>
        <v>0</v>
      </c>
      <c r="U3" s="4" t="s">
        <v>25</v>
      </c>
      <c r="W3" s="4"/>
      <c r="X3" s="4" t="s">
        <v>32</v>
      </c>
      <c r="Y3" s="4"/>
      <c r="Z3" s="4" t="s">
        <v>26</v>
      </c>
      <c r="AA3" s="5" t="s">
        <v>26</v>
      </c>
      <c r="AB3" s="4" t="s">
        <v>27</v>
      </c>
      <c r="AF3" s="4"/>
      <c r="AG3" s="4" t="str">
        <f>IFERROR(__xludf.DUMMYFUNCTION("TEXTJOIN("","",TRUE,SORT(UNIQUE(TRANSPOSE(SPLIT(TEXTJOIN(""=&gt;"",TRUE,ArrayFormula(if(len(M2:M1503),if(regexmatch(M2:M1503,""\$\{\w+\}""),REGEXEXTRACT(M2:M1503 &amp; "" "",REGEXREPLACE(regexreplace(M2:M1503 &amp; "" "",""([()$+-/*])"",""\\Q$1\\E""),""\{[a-zA-Z0-9_"&amp;"]+}"",""(.*?)"")),iferror(1/0)),iferror(1/0)))),""=&gt;"",TRUE,TRUE))),1,TRUE))"),"{fac_adeq1},{fac_adeq10},{fac_adeq11},{fac_adeq12},{fac_adeq13},{fac_adeq14},{fac_adeq15},{fac_adeq16},{fac_adeq17},{fac_adeq18},{fac_adeq19},{fac_adeq2},{fac_adeq20},{fac_adeq21},{fac_adeq22},{fac_adeq23},{fac_adeq24},{fac_adeq25},{fac_adeq26},{fac_adeq2"&amp;"7},{fac_adeq28},{fac_adeq29},{fac_adeq3},{fac_adeq30},{fac_adeq4},{fac_adeq5},{fac_adeq6},{fac_adeq7},{fac_adeq8},{fac_adeq9},{facility},{fas1},{fas10},{fas11},{fas12},{fas13},{fas14},{fas15},{fas16},{fas17},{fas18},{fas19},{fas2},{fas20},{fas21},{fas22},"&amp;"{fas23},{fas24},{fas25},{fas26},{fas27},{fas28},{fas29},{fas3},{fas30},{fas31},{fas32},{fas33},{fas34},{fas35},{fas4},{fas5},{fas6},{fas7},{fas8},{fas9},{infcon1},{infcon10},{infcon11},{infcon12},{infcon13},{infcon14},{infcon16},{infcon17},{infcon18},{inf"&amp;"con19},{infcon2},{infcon20},{infcon21},{infcon22},{infcon23},{infcon24},{infcon25},{infcon26},{infcon27},{infcon28},{infcon29},{infcon3},{infcon30},{infcon31},{infcon32},{infcon33},{infcon34},{infcon35},{infcon36},{infcon37},{infcon38},{infcon39},{infcon4"&amp;"},{infcon40},{infcon41},{infcon42},{infcon43},{infcon44},{infcon45},{infcon46},{infcon47},{infcon48},{infcon49},{infcon5},{infcon50},{infcon51},{infcon6},{infcon7},{infcon8},{infcon9},{mhm1},{mhm2},{mhm3},{mhm4},{nurdoc1},{nurdoc2},{nurdoc3},{nurdoc4},{nu"&amp;"rdoc5},{orgmgt1},{orgmgt10},{orgmgt11},{orgmgt12},{orgmgt13},{orgmgt14},{orgmgt15},{orgmgt16},{orgmgt17},{orgmgt18},{orgmgt19},{orgmgt2},{orgmgt20},{orgmgt21},{orgmgt22},{orgmgt23},{orgmgt24},{orgmgt3},{orgmgt4},{orgmgt5},{orgmgt6},{orgmgt7},{orgmgt8},{or"&amp;"gmgt9},{pmc1},{pmc10},{pmc11},{pmc12},{pmc13},{pmc14},{pmc15},{pmc16},{pmc17},{pmc18},{pmc19},{pmc2},{pmc20},{pmc21},{pmc22},{pmc23},{pmc24},{pmc25},{pmc26},{pmc27},{pmc28},{pmc29},{pmc30},{pmc31},{pmc32},{pmc33},{pmc34},{pmc35},{pmc36},{pmc37},{pmc38},{p"&amp;"mc3a},{pmc3b},{pmc3c},{pmc3d},{pmc3e},{pmc4},{pmc5},{pmc6},{pmc7},{pmc8},{pmc9},{quamp1},{quamp10},{quamp11},{quamp12},{quamp13},{quamp14},{quamp15},{quamp16},{quamp17},{quamp18},{quamp19},{quamp2},{quamp3},{quamp4},{quamp5},{quamp6},{quamp7},{quamp8},{qu"&amp;"amp9},{reshosp1},{reshosp11},{reshosp12},{reshosp2},{reshosp3},{reshosp4},{reshosp5},{reshosp6},{reshosp7},{reshosp8},{reshosp9},{state},{SubTotal1},{SubTotal10},{SubTotal2},{SubTotal3},{SubTotal4},{SubTotal5},{SubTotal6},{SubTotal7},{SubTotal8},{SubTotal"&amp;"9},{wstmgt1},{wstmgt2},{wstmgt3},{wstmgt4},{wstmgt5},{wstmgt6},{wstmgt7}")</f>
        <v>{fac_adeq1},{fac_adeq10},{fac_adeq11},{fac_adeq12},{fac_adeq13},{fac_adeq14},{fac_adeq15},{fac_adeq16},{fac_adeq17},{fac_adeq18},{fac_adeq19},{fac_adeq2},{fac_adeq20},{fac_adeq21},{fac_adeq22},{fac_adeq23},{fac_adeq24},{fac_adeq25},{fac_adeq26},{fac_adeq27},{fac_adeq28},{fac_adeq29},{fac_adeq3},{fac_adeq30},{fac_adeq4},{fac_adeq5},{fac_adeq6},{fac_adeq7},{fac_adeq8},{fac_adeq9},{facility},{fas1},{fas10},{fas11},{fas12},{fas13},{fas14},{fas15},{fas16},{fas17},{fas18},{fas19},{fas2},{fas20},{fas21},{fas22},{fas23},{fas24},{fas25},{fas26},{fas27},{fas28},{fas29},{fas3},{fas30},{fas31},{fas32},{fas33},{fas34},{fas35},{fas4},{fas5},{fas6},{fas7},{fas8},{fas9},{infcon1},{infcon10},{infcon11},{infcon12},{infcon13},{infcon14},{infcon16},{infcon17},{infcon18},{infcon19},{infcon2},{infcon20},{infcon21},{infcon22},{infcon23},{infcon24},{infcon25},{infcon26},{infcon27},{infcon28},{infcon29},{infcon3},{infcon30},{infcon31},{infcon32},{infcon33},{infcon34},{infcon35},{infcon36},{infcon37},{infcon38},{infcon39},{infcon4},{infcon40},{infcon41},{infcon42},{infcon43},{infcon44},{infcon45},{infcon46},{infcon47},{infcon48},{infcon49},{infcon5},{infcon50},{infcon51},{infcon6},{infcon7},{infcon8},{infcon9},{mhm1},{mhm2},{mhm3},{mhm4},{nurdoc1},{nurdoc2},{nurdoc3},{nurdoc4},{nurdoc5},{orgmgt1},{orgmgt10},{orgmgt11},{orgmgt12},{orgmgt13},{orgmgt14},{orgmgt15},{orgmgt16},{orgmgt17},{orgmgt18},{orgmgt19},{orgmgt2},{orgmgt20},{orgmgt21},{orgmgt22},{orgmgt23},{orgmgt24},{orgmgt3},{orgmgt4},{orgmgt5},{orgmgt6},{orgmgt7},{orgmgt8},{orgmgt9},{pmc1},{pmc10},{pmc11},{pmc12},{pmc13},{pmc14},{pmc15},{pmc16},{pmc17},{pmc18},{pmc19},{pmc2},{pmc20},{pmc21},{pmc22},{pmc23},{pmc24},{pmc25},{pmc26},{pmc27},{pmc28},{pmc29},{pmc30},{pmc31},{pmc32},{pmc33},{pmc34},{pmc35},{pmc36},{pmc37},{pmc38},{pmc3a},{pmc3b},{pmc3c},{pmc3d},{pmc3e},{pmc4},{pmc5},{pmc6},{pmc7},{pmc8},{pmc9},{quamp1},{quamp10},{quamp11},{quamp12},{quamp13},{quamp14},{quamp15},{quamp16},{quamp17},{quamp18},{quamp19},{quamp2},{quamp3},{quamp4},{quamp5},{quamp6},{quamp7},{quamp8},{quamp9},{reshosp1},{reshosp11},{reshosp12},{reshosp2},{reshosp3},{reshosp4},{reshosp5},{reshosp6},{reshosp7},{reshosp8},{reshosp9},{state},{SubTotal1},{SubTotal10},{SubTotal2},{SubTotal3},{SubTotal4},{SubTotal5},{SubTotal6},{SubTotal7},{SubTotal8},{SubTotal9},{wstmgt1},{wstmgt2},{wstmgt3},{wstmgt4},{wstmgt5},{wstmgt6},{wstmgt7}</v>
      </c>
    </row>
    <row r="4" ht="15.75" customHeight="1">
      <c r="A4" s="1" t="s">
        <v>33</v>
      </c>
      <c r="B4" s="9" t="s">
        <v>34</v>
      </c>
      <c r="C4" s="1" t="s">
        <v>35</v>
      </c>
      <c r="D4" s="1"/>
      <c r="E4" s="1"/>
      <c r="F4" s="4">
        <v>4.0</v>
      </c>
      <c r="G4" s="1"/>
      <c r="H4" s="1"/>
      <c r="I4" s="1"/>
      <c r="J4" s="1"/>
      <c r="K4" s="1"/>
      <c r="L4" s="3"/>
      <c r="M4" s="3" t="s">
        <v>36</v>
      </c>
      <c r="N4" s="1"/>
      <c r="O4" s="1"/>
      <c r="P4" s="1"/>
      <c r="Q4" s="1"/>
      <c r="R4" s="1"/>
      <c r="S4" s="4">
        <v>11.0</v>
      </c>
      <c r="T4" s="4" t="b">
        <f>IFERROR(__xludf.DUMMYFUNCTION("""COMPUTED_VALUE"""),FALSE)</f>
        <v>0</v>
      </c>
      <c r="U4" s="4" t="s">
        <v>37</v>
      </c>
      <c r="W4" s="4"/>
      <c r="X4" s="4" t="s">
        <v>32</v>
      </c>
      <c r="Y4" s="4"/>
      <c r="Z4" s="4" t="s">
        <v>38</v>
      </c>
      <c r="AA4" s="5" t="s">
        <v>38</v>
      </c>
      <c r="AB4" s="4" t="s">
        <v>27</v>
      </c>
    </row>
    <row r="5" ht="15.75" customHeight="1">
      <c r="A5" s="10" t="s">
        <v>39</v>
      </c>
      <c r="B5" s="11" t="s">
        <v>40</v>
      </c>
      <c r="C5" s="12" t="s">
        <v>41</v>
      </c>
      <c r="D5" s="10"/>
      <c r="E5" s="10"/>
      <c r="F5" s="13">
        <v>5.0</v>
      </c>
      <c r="G5" s="10"/>
      <c r="H5" s="10"/>
      <c r="I5" s="10"/>
      <c r="J5" s="10"/>
      <c r="K5" s="10"/>
      <c r="L5" s="14"/>
      <c r="M5" s="14"/>
      <c r="N5" s="10"/>
      <c r="O5" s="10"/>
      <c r="P5" s="10"/>
      <c r="Q5" s="10"/>
      <c r="R5" s="10"/>
      <c r="S5" s="13">
        <v>13.0</v>
      </c>
      <c r="T5" s="13" t="b">
        <f>IFERROR(__xludf.DUMMYFUNCTION("""COMPUTED_VALUE"""),FALSE)</f>
        <v>0</v>
      </c>
      <c r="U5" s="13"/>
      <c r="V5" s="13"/>
      <c r="W5" s="13"/>
      <c r="X5" s="13" t="s">
        <v>32</v>
      </c>
      <c r="Y5" s="13"/>
      <c r="Z5" s="13"/>
      <c r="AA5" s="15"/>
      <c r="AB5" s="13"/>
      <c r="AC5" s="13"/>
    </row>
    <row r="6" ht="15.75" customHeight="1">
      <c r="A6" s="1" t="s">
        <v>42</v>
      </c>
      <c r="B6" s="9" t="s">
        <v>43</v>
      </c>
      <c r="C6" s="16" t="s">
        <v>44</v>
      </c>
      <c r="D6" s="1"/>
      <c r="E6" s="1"/>
      <c r="F6" s="4">
        <v>6.0</v>
      </c>
      <c r="G6" s="1"/>
      <c r="H6" s="1"/>
      <c r="I6" s="1"/>
      <c r="J6" s="1"/>
      <c r="K6" s="1"/>
      <c r="L6" s="3"/>
      <c r="M6" s="3"/>
      <c r="N6" s="1"/>
      <c r="O6" s="1"/>
      <c r="P6" s="1"/>
      <c r="Q6" s="1"/>
      <c r="R6" s="1"/>
      <c r="S6" s="4">
        <v>11.0</v>
      </c>
      <c r="T6" s="4" t="b">
        <f>IFERROR(__xludf.DUMMYFUNCTION("""COMPUTED_VALUE"""),FALSE)</f>
        <v>0</v>
      </c>
      <c r="U6" s="4"/>
      <c r="W6" s="4"/>
      <c r="X6" s="4" t="s">
        <v>32</v>
      </c>
      <c r="Y6" s="4"/>
      <c r="AA6" s="5"/>
    </row>
    <row r="7" ht="15.75" customHeight="1">
      <c r="A7" s="17" t="s">
        <v>45</v>
      </c>
      <c r="B7" s="18" t="s">
        <v>46</v>
      </c>
      <c r="C7" s="17" t="s">
        <v>47</v>
      </c>
      <c r="D7" s="19"/>
      <c r="E7" s="19"/>
      <c r="F7" s="19">
        <v>7.0</v>
      </c>
      <c r="G7" s="19"/>
      <c r="H7" s="20"/>
      <c r="I7" s="21" t="b">
        <v>1</v>
      </c>
      <c r="J7" s="22"/>
      <c r="K7" s="23"/>
      <c r="L7" s="24"/>
      <c r="M7" s="24"/>
      <c r="N7" s="19"/>
      <c r="O7" s="19"/>
      <c r="P7" s="19"/>
      <c r="Q7" s="19"/>
      <c r="R7" s="19">
        <v>5.0</v>
      </c>
      <c r="S7" s="25">
        <v>14.0</v>
      </c>
      <c r="T7" s="19" t="b">
        <f>IFERROR(__xludf.DUMMYFUNCTION("""COMPUTED_VALUE"""),FALSE)</f>
        <v>0</v>
      </c>
      <c r="U7" s="19"/>
      <c r="W7" s="19"/>
      <c r="X7" s="19" t="s">
        <v>32</v>
      </c>
      <c r="Y7" s="19"/>
      <c r="Z7" s="19"/>
      <c r="AA7" s="26"/>
      <c r="AB7" s="21"/>
      <c r="AC7" s="25"/>
      <c r="AI7" s="13"/>
      <c r="AJ7" s="13"/>
      <c r="AK7" s="13"/>
      <c r="AL7" s="13"/>
      <c r="AM7" s="13"/>
      <c r="AN7" s="13"/>
      <c r="AO7" s="13"/>
      <c r="AP7" s="13"/>
      <c r="AQ7" s="13"/>
      <c r="AR7" s="13"/>
      <c r="AS7" s="13"/>
      <c r="AT7" s="13"/>
      <c r="AU7" s="13"/>
      <c r="AV7" s="13"/>
      <c r="AW7" s="13"/>
      <c r="AX7" s="13"/>
      <c r="AY7" s="13"/>
      <c r="AZ7" s="13"/>
      <c r="BA7" s="13"/>
    </row>
    <row r="8" ht="15.75" customHeight="1">
      <c r="A8" s="17" t="s">
        <v>48</v>
      </c>
      <c r="B8" s="18" t="s">
        <v>49</v>
      </c>
      <c r="C8" s="17" t="s">
        <v>50</v>
      </c>
      <c r="D8" s="19"/>
      <c r="E8" s="19"/>
      <c r="F8" s="19">
        <v>8.0</v>
      </c>
      <c r="G8" s="19"/>
      <c r="H8" s="20"/>
      <c r="I8" s="21" t="b">
        <v>1</v>
      </c>
      <c r="J8" s="22"/>
      <c r="K8" s="23"/>
      <c r="L8" s="24"/>
      <c r="M8" s="24"/>
      <c r="N8" s="19"/>
      <c r="O8" s="19"/>
      <c r="P8" s="19"/>
      <c r="Q8" s="19"/>
      <c r="R8" s="19"/>
      <c r="S8" s="25">
        <v>12.0</v>
      </c>
      <c r="T8" s="19" t="b">
        <f>IFERROR(__xludf.DUMMYFUNCTION("""COMPUTED_VALUE"""),FALSE)</f>
        <v>0</v>
      </c>
      <c r="U8" s="19"/>
      <c r="W8" s="19"/>
      <c r="X8" s="19" t="s">
        <v>32</v>
      </c>
      <c r="Y8" s="19"/>
      <c r="Z8" s="19"/>
      <c r="AA8" s="26"/>
      <c r="AB8" s="21"/>
      <c r="AC8" s="25"/>
      <c r="AI8" s="13"/>
      <c r="AJ8" s="13"/>
      <c r="AK8" s="13"/>
      <c r="AL8" s="13"/>
      <c r="AM8" s="13"/>
      <c r="AN8" s="13"/>
      <c r="AO8" s="13"/>
      <c r="AP8" s="13"/>
      <c r="AQ8" s="13"/>
      <c r="AR8" s="13"/>
      <c r="AS8" s="13"/>
      <c r="AT8" s="13"/>
      <c r="AU8" s="13"/>
      <c r="AV8" s="13"/>
      <c r="AW8" s="13"/>
      <c r="AX8" s="13"/>
      <c r="AY8" s="13"/>
      <c r="AZ8" s="13"/>
      <c r="BA8" s="13"/>
    </row>
    <row r="9" ht="15.75" customHeight="1">
      <c r="A9" s="17" t="s">
        <v>48</v>
      </c>
      <c r="B9" s="18" t="s">
        <v>51</v>
      </c>
      <c r="C9" s="4" t="s">
        <v>52</v>
      </c>
      <c r="D9" s="19"/>
      <c r="E9" s="19"/>
      <c r="F9" s="19">
        <v>9.0</v>
      </c>
      <c r="G9" s="19"/>
      <c r="H9" s="20"/>
      <c r="I9" s="21" t="b">
        <v>1</v>
      </c>
      <c r="J9" s="22"/>
      <c r="K9" s="27"/>
      <c r="L9" s="24"/>
      <c r="M9" s="24"/>
      <c r="O9" s="19"/>
      <c r="P9" s="19"/>
      <c r="Q9" s="19"/>
      <c r="R9" s="19"/>
      <c r="S9" s="25">
        <v>11.0</v>
      </c>
      <c r="T9" s="19" t="b">
        <f>IFERROR(__xludf.DUMMYFUNCTION("""COMPUTED_VALUE"""),FALSE)</f>
        <v>0</v>
      </c>
      <c r="U9" s="19"/>
      <c r="W9" s="19"/>
      <c r="X9" s="19" t="s">
        <v>32</v>
      </c>
      <c r="Y9" s="19"/>
      <c r="Z9" s="19"/>
      <c r="AA9" s="26"/>
      <c r="AB9" s="21"/>
      <c r="AC9" s="25"/>
      <c r="AI9" s="13"/>
      <c r="AJ9" s="13"/>
      <c r="AK9" s="13"/>
      <c r="AL9" s="13"/>
      <c r="AM9" s="13"/>
      <c r="AN9" s="13"/>
      <c r="AO9" s="13"/>
      <c r="AP9" s="13"/>
      <c r="AQ9" s="13"/>
      <c r="AR9" s="13"/>
      <c r="AS9" s="13"/>
      <c r="AT9" s="13"/>
      <c r="AU9" s="13"/>
      <c r="AV9" s="13"/>
      <c r="AW9" s="13"/>
      <c r="AX9" s="13"/>
      <c r="AY9" s="13"/>
      <c r="AZ9" s="13"/>
      <c r="BA9" s="13"/>
    </row>
    <row r="10" ht="15.75" customHeight="1">
      <c r="A10" s="17" t="s">
        <v>53</v>
      </c>
      <c r="B10" s="18" t="s">
        <v>54</v>
      </c>
      <c r="C10" s="28" t="s">
        <v>55</v>
      </c>
      <c r="D10" s="19"/>
      <c r="E10" s="19"/>
      <c r="F10" s="19">
        <v>10.0</v>
      </c>
      <c r="H10" s="2" t="s">
        <v>56</v>
      </c>
      <c r="I10" s="21" t="b">
        <v>1</v>
      </c>
      <c r="J10" s="22"/>
      <c r="K10" s="23"/>
      <c r="L10" s="24"/>
      <c r="M10" s="24"/>
      <c r="N10" s="19"/>
      <c r="O10" s="19"/>
      <c r="P10" s="19"/>
      <c r="Q10" s="19"/>
      <c r="R10" s="19"/>
      <c r="S10" s="25">
        <v>5.0</v>
      </c>
      <c r="T10" s="19" t="b">
        <f>IFERROR(__xludf.DUMMYFUNCTION("""COMPUTED_VALUE"""),FALSE)</f>
        <v>0</v>
      </c>
      <c r="U10" s="19"/>
      <c r="W10" s="19" t="str">
        <f>IFERROR(__xludf.DUMMYFUNCTION("""COMPUTED_VALUE"""),"states")</f>
        <v>states</v>
      </c>
      <c r="X10" s="19"/>
      <c r="Y10" s="19"/>
      <c r="Z10" s="19"/>
      <c r="AA10" s="26"/>
      <c r="AB10" s="21"/>
      <c r="AC10" s="25"/>
      <c r="AI10" s="13"/>
      <c r="AJ10" s="13"/>
      <c r="AK10" s="13"/>
      <c r="AL10" s="13"/>
      <c r="AM10" s="13"/>
      <c r="AN10" s="13"/>
      <c r="AO10" s="13"/>
      <c r="AP10" s="13"/>
      <c r="AQ10" s="13"/>
      <c r="AR10" s="13"/>
      <c r="AS10" s="13"/>
      <c r="AT10" s="13"/>
      <c r="AU10" s="13"/>
      <c r="AV10" s="13"/>
      <c r="AW10" s="13"/>
      <c r="AX10" s="13"/>
      <c r="AY10" s="13"/>
      <c r="AZ10" s="13"/>
      <c r="BA10" s="13"/>
    </row>
    <row r="11" ht="15.75" customHeight="1">
      <c r="A11" s="21" t="s">
        <v>33</v>
      </c>
      <c r="B11" s="21" t="s">
        <v>57</v>
      </c>
      <c r="C11" s="21" t="s">
        <v>58</v>
      </c>
      <c r="D11" s="19"/>
      <c r="E11" s="19"/>
      <c r="F11" s="19">
        <v>11.0</v>
      </c>
      <c r="H11" s="20"/>
      <c r="I11" s="21"/>
      <c r="J11" s="22"/>
      <c r="K11" s="23"/>
      <c r="L11" s="24"/>
      <c r="M11" s="29" t="s">
        <v>59</v>
      </c>
      <c r="N11" s="19"/>
      <c r="O11" s="19"/>
      <c r="P11" s="19"/>
      <c r="Q11" s="19"/>
      <c r="R11" s="19"/>
      <c r="S11" s="25">
        <v>11.0</v>
      </c>
      <c r="T11" s="19" t="b">
        <f>IFERROR(__xludf.DUMMYFUNCTION("""COMPUTED_VALUE"""),FALSE)</f>
        <v>0</v>
      </c>
      <c r="U11" s="19"/>
      <c r="W11" s="19"/>
      <c r="X11" s="19" t="s">
        <v>32</v>
      </c>
      <c r="Y11" s="19"/>
      <c r="Z11" s="19"/>
      <c r="AA11" s="26"/>
      <c r="AB11" s="21"/>
      <c r="AC11" s="25"/>
      <c r="AI11" s="13"/>
      <c r="AJ11" s="13"/>
      <c r="AK11" s="13"/>
      <c r="AL11" s="13"/>
      <c r="AM11" s="13"/>
      <c r="AN11" s="13"/>
      <c r="AO11" s="13"/>
      <c r="AP11" s="13"/>
      <c r="AQ11" s="13"/>
      <c r="AR11" s="13"/>
      <c r="AS11" s="13"/>
      <c r="AT11" s="13"/>
      <c r="AU11" s="13"/>
      <c r="AV11" s="13"/>
      <c r="AW11" s="13"/>
      <c r="AX11" s="13"/>
      <c r="AY11" s="13"/>
      <c r="AZ11" s="13"/>
      <c r="BA11" s="13"/>
    </row>
    <row r="12" ht="15.75" customHeight="1">
      <c r="A12" s="17" t="s">
        <v>60</v>
      </c>
      <c r="B12" s="18" t="s">
        <v>61</v>
      </c>
      <c r="C12" s="17" t="s">
        <v>62</v>
      </c>
      <c r="D12" s="19"/>
      <c r="E12" s="19"/>
      <c r="F12" s="19">
        <v>12.0</v>
      </c>
      <c r="H12" s="2" t="s">
        <v>56</v>
      </c>
      <c r="I12" s="21" t="b">
        <v>1</v>
      </c>
      <c r="J12" s="22"/>
      <c r="K12" s="23"/>
      <c r="L12" s="24"/>
      <c r="M12" s="24"/>
      <c r="N12" s="19"/>
      <c r="O12" s="19"/>
      <c r="P12" s="19" t="s">
        <v>63</v>
      </c>
      <c r="Q12" s="19"/>
      <c r="R12" s="19"/>
      <c r="S12" s="25">
        <v>8.0</v>
      </c>
      <c r="T12" s="19" t="b">
        <f>IFERROR(__xludf.DUMMYFUNCTION("""COMPUTED_VALUE"""),FALSE)</f>
        <v>0</v>
      </c>
      <c r="U12" s="19"/>
      <c r="W12" s="19" t="str">
        <f>IFERROR(__xludf.DUMMYFUNCTION("""COMPUTED_VALUE"""),"facilities")</f>
        <v>facilities</v>
      </c>
      <c r="X12" s="19" t="s">
        <v>32</v>
      </c>
      <c r="Y12" s="19" t="s">
        <v>64</v>
      </c>
      <c r="Z12" s="19"/>
      <c r="AA12" s="26"/>
      <c r="AB12" s="21"/>
      <c r="AC12" s="25"/>
      <c r="AI12" s="13"/>
      <c r="AJ12" s="13"/>
      <c r="AK12" s="13"/>
      <c r="AL12" s="13"/>
      <c r="AM12" s="13"/>
      <c r="AN12" s="13"/>
      <c r="AO12" s="13"/>
      <c r="AP12" s="13"/>
      <c r="AQ12" s="13"/>
      <c r="AR12" s="13"/>
      <c r="AS12" s="13"/>
      <c r="AT12" s="13"/>
      <c r="AU12" s="13"/>
      <c r="AV12" s="13"/>
      <c r="AW12" s="13"/>
      <c r="AX12" s="13"/>
      <c r="AY12" s="13"/>
      <c r="AZ12" s="13"/>
      <c r="BA12" s="13"/>
    </row>
    <row r="13" ht="15.75" customHeight="1">
      <c r="A13" s="21" t="s">
        <v>33</v>
      </c>
      <c r="B13" s="21" t="s">
        <v>65</v>
      </c>
      <c r="C13" s="21" t="s">
        <v>66</v>
      </c>
      <c r="D13" s="21"/>
      <c r="E13" s="21"/>
      <c r="F13" s="19">
        <v>13.0</v>
      </c>
      <c r="H13" s="20"/>
      <c r="I13" s="21"/>
      <c r="J13" s="22"/>
      <c r="K13" s="23"/>
      <c r="L13" s="24"/>
      <c r="M13" s="29" t="s">
        <v>67</v>
      </c>
      <c r="N13" s="19"/>
      <c r="O13" s="19"/>
      <c r="P13" s="19"/>
      <c r="Q13" s="19"/>
      <c r="R13" s="19"/>
      <c r="S13" s="25">
        <v>14.0</v>
      </c>
      <c r="T13" s="19" t="b">
        <f>IFERROR(__xludf.DUMMYFUNCTION("""COMPUTED_VALUE"""),FALSE)</f>
        <v>0</v>
      </c>
      <c r="U13" s="19"/>
      <c r="W13" s="19"/>
      <c r="X13" s="19" t="s">
        <v>32</v>
      </c>
      <c r="Y13" s="19"/>
      <c r="Z13" s="19"/>
      <c r="AA13" s="26"/>
      <c r="AB13" s="21"/>
      <c r="AC13" s="25"/>
      <c r="AI13" s="13"/>
      <c r="AJ13" s="13"/>
      <c r="AK13" s="13"/>
      <c r="AL13" s="13"/>
      <c r="AM13" s="13"/>
      <c r="AN13" s="13"/>
      <c r="AO13" s="13"/>
      <c r="AP13" s="13"/>
      <c r="AQ13" s="13"/>
      <c r="AR13" s="13"/>
      <c r="AS13" s="13"/>
      <c r="AT13" s="13"/>
      <c r="AU13" s="13"/>
      <c r="AV13" s="13"/>
      <c r="AW13" s="13"/>
      <c r="AX13" s="13"/>
      <c r="AY13" s="13"/>
      <c r="AZ13" s="13"/>
      <c r="BA13" s="13"/>
    </row>
    <row r="14" ht="15.75" customHeight="1">
      <c r="A14" s="17" t="s">
        <v>48</v>
      </c>
      <c r="B14" s="18" t="s">
        <v>68</v>
      </c>
      <c r="C14" s="28" t="s">
        <v>69</v>
      </c>
      <c r="D14" s="19"/>
      <c r="E14" s="19"/>
      <c r="F14" s="19">
        <v>14.0</v>
      </c>
      <c r="G14" s="19"/>
      <c r="H14" s="20"/>
      <c r="I14" s="21" t="b">
        <v>1</v>
      </c>
      <c r="J14" s="22"/>
      <c r="K14" s="23"/>
      <c r="L14" s="24"/>
      <c r="M14" s="24"/>
      <c r="N14" s="19"/>
      <c r="O14" s="19"/>
      <c r="P14" s="19"/>
      <c r="Q14" s="19"/>
      <c r="R14" s="19"/>
      <c r="S14" s="25">
        <v>7.0</v>
      </c>
      <c r="T14" s="19" t="b">
        <f>IFERROR(__xludf.DUMMYFUNCTION("""COMPUTED_VALUE"""),FALSE)</f>
        <v>0</v>
      </c>
      <c r="U14" s="19"/>
      <c r="W14" s="19"/>
      <c r="X14" s="19" t="s">
        <v>32</v>
      </c>
      <c r="Y14" s="19"/>
      <c r="Z14" s="19"/>
      <c r="AA14" s="26"/>
      <c r="AB14" s="21"/>
      <c r="AC14" s="25"/>
      <c r="AI14" s="13"/>
      <c r="AJ14" s="13"/>
      <c r="AK14" s="13"/>
      <c r="AL14" s="13"/>
      <c r="AM14" s="13"/>
      <c r="AN14" s="13"/>
      <c r="AO14" s="13"/>
      <c r="AP14" s="13"/>
      <c r="AQ14" s="13"/>
      <c r="AR14" s="13"/>
      <c r="AS14" s="13"/>
      <c r="AT14" s="13"/>
      <c r="AU14" s="13"/>
      <c r="AV14" s="13"/>
      <c r="AW14" s="13"/>
      <c r="AX14" s="13"/>
      <c r="AY14" s="13"/>
      <c r="AZ14" s="13"/>
      <c r="BA14" s="13"/>
    </row>
    <row r="15" ht="15.75" customHeight="1">
      <c r="A15" s="4" t="s">
        <v>48</v>
      </c>
      <c r="B15" s="4" t="s">
        <v>70</v>
      </c>
      <c r="C15" s="30" t="s">
        <v>71</v>
      </c>
      <c r="D15" s="4"/>
      <c r="E15" s="4"/>
      <c r="F15" s="4">
        <v>15.0</v>
      </c>
      <c r="G15" s="4"/>
      <c r="I15" s="21" t="b">
        <v>1</v>
      </c>
      <c r="N15" s="4"/>
      <c r="S15" s="4">
        <v>9.0</v>
      </c>
      <c r="T15" s="4" t="b">
        <f>IFERROR(__xludf.DUMMYFUNCTION("""COMPUTED_VALUE"""),FALSE)</f>
        <v>0</v>
      </c>
      <c r="W15" s="4"/>
      <c r="X15" s="4" t="s">
        <v>32</v>
      </c>
      <c r="Y15" s="4"/>
    </row>
    <row r="16" ht="15.75" customHeight="1">
      <c r="A16" s="31" t="s">
        <v>48</v>
      </c>
      <c r="B16" s="32" t="s">
        <v>72</v>
      </c>
      <c r="C16" s="33" t="s">
        <v>73</v>
      </c>
      <c r="D16" s="34"/>
      <c r="E16" s="34"/>
      <c r="F16" s="35">
        <v>16.0</v>
      </c>
      <c r="G16" s="34"/>
      <c r="H16" s="34" t="s">
        <v>74</v>
      </c>
      <c r="I16" s="21" t="b">
        <v>1</v>
      </c>
      <c r="J16" s="34"/>
      <c r="K16" s="34"/>
      <c r="L16" s="29"/>
      <c r="M16" s="29"/>
      <c r="N16" s="34"/>
      <c r="O16" s="34"/>
      <c r="P16" s="34"/>
      <c r="Q16" s="34"/>
      <c r="R16" s="34"/>
      <c r="S16" s="35">
        <v>14.0</v>
      </c>
      <c r="T16" s="35" t="b">
        <f>IFERROR(__xludf.DUMMYFUNCTION("""COMPUTED_VALUE"""),FALSE)</f>
        <v>0</v>
      </c>
      <c r="U16" s="35"/>
      <c r="V16" s="35"/>
      <c r="W16" s="35"/>
      <c r="X16" s="35" t="s">
        <v>32</v>
      </c>
      <c r="Y16" s="35"/>
      <c r="Z16" s="35"/>
      <c r="AA16" s="36"/>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row>
    <row r="17" ht="15.75" customHeight="1">
      <c r="A17" s="31" t="s">
        <v>75</v>
      </c>
      <c r="B17" s="32" t="s">
        <v>76</v>
      </c>
      <c r="C17" s="33" t="s">
        <v>77</v>
      </c>
      <c r="D17" s="34"/>
      <c r="E17" s="34"/>
      <c r="F17" s="35">
        <v>17.0</v>
      </c>
      <c r="G17" s="34"/>
      <c r="H17" s="34"/>
      <c r="I17" s="21" t="b">
        <v>1</v>
      </c>
      <c r="J17" s="34"/>
      <c r="K17" s="34"/>
      <c r="L17" s="29"/>
      <c r="M17" s="29"/>
      <c r="N17" s="34"/>
      <c r="O17" s="34"/>
      <c r="P17" s="34"/>
      <c r="Q17" s="34"/>
      <c r="R17" s="34"/>
      <c r="S17" s="35">
        <v>8.0</v>
      </c>
      <c r="T17" s="35" t="b">
        <f>IFERROR(__xludf.DUMMYFUNCTION("""COMPUTED_VALUE"""),FALSE)</f>
        <v>0</v>
      </c>
      <c r="U17" s="35"/>
      <c r="V17" s="35"/>
      <c r="W17" s="35"/>
      <c r="X17" s="35" t="s">
        <v>32</v>
      </c>
      <c r="Y17" s="35"/>
      <c r="Z17" s="35"/>
      <c r="AA17" s="36"/>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row>
    <row r="18" ht="15.75" customHeight="1">
      <c r="A18" s="31" t="s">
        <v>75</v>
      </c>
      <c r="B18" s="32" t="s">
        <v>78</v>
      </c>
      <c r="C18" s="33" t="s">
        <v>79</v>
      </c>
      <c r="D18" s="34"/>
      <c r="E18" s="34"/>
      <c r="F18" s="35">
        <v>18.0</v>
      </c>
      <c r="G18" s="34"/>
      <c r="H18" s="34"/>
      <c r="I18" s="21" t="b">
        <v>1</v>
      </c>
      <c r="J18" s="34"/>
      <c r="K18" s="34"/>
      <c r="L18" s="29"/>
      <c r="M18" s="29"/>
      <c r="N18" s="34"/>
      <c r="O18" s="34"/>
      <c r="P18" s="34"/>
      <c r="Q18" s="34"/>
      <c r="R18" s="34"/>
      <c r="S18" s="35">
        <v>17.0</v>
      </c>
      <c r="T18" s="35" t="b">
        <f>IFERROR(__xludf.DUMMYFUNCTION("""COMPUTED_VALUE"""),FALSE)</f>
        <v>0</v>
      </c>
      <c r="U18" s="35"/>
      <c r="V18" s="35"/>
      <c r="W18" s="35"/>
      <c r="X18" s="35" t="s">
        <v>32</v>
      </c>
      <c r="Y18" s="35"/>
      <c r="Z18" s="35"/>
      <c r="AA18" s="36"/>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row>
    <row r="19" ht="15.75" customHeight="1">
      <c r="A19" s="31" t="s">
        <v>75</v>
      </c>
      <c r="B19" s="32" t="s">
        <v>80</v>
      </c>
      <c r="C19" s="33" t="s">
        <v>81</v>
      </c>
      <c r="D19" s="34"/>
      <c r="E19" s="34"/>
      <c r="F19" s="35">
        <v>19.0</v>
      </c>
      <c r="G19" s="34"/>
      <c r="H19" s="34"/>
      <c r="I19" s="21" t="b">
        <v>1</v>
      </c>
      <c r="J19" s="34"/>
      <c r="K19" s="34"/>
      <c r="L19" s="29"/>
      <c r="M19" s="29"/>
      <c r="N19" s="34"/>
      <c r="O19" s="34"/>
      <c r="P19" s="34"/>
      <c r="Q19" s="34"/>
      <c r="R19" s="34"/>
      <c r="S19" s="35">
        <v>12.0</v>
      </c>
      <c r="T19" s="35" t="b">
        <f>IFERROR(__xludf.DUMMYFUNCTION("""COMPUTED_VALUE"""),FALSE)</f>
        <v>0</v>
      </c>
      <c r="U19" s="35"/>
      <c r="V19" s="35"/>
      <c r="W19" s="35"/>
      <c r="X19" s="35" t="s">
        <v>32</v>
      </c>
      <c r="Y19" s="35"/>
      <c r="Z19" s="35"/>
      <c r="AA19" s="36"/>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row>
    <row r="20" ht="15.75" customHeight="1">
      <c r="A20" s="31" t="s">
        <v>75</v>
      </c>
      <c r="B20" s="37" t="s">
        <v>82</v>
      </c>
      <c r="C20" s="33" t="s">
        <v>83</v>
      </c>
      <c r="D20" s="34"/>
      <c r="E20" s="34"/>
      <c r="F20" s="35">
        <v>20.0</v>
      </c>
      <c r="G20" s="34"/>
      <c r="H20" s="34"/>
      <c r="I20" s="21" t="b">
        <v>1</v>
      </c>
      <c r="J20" s="34"/>
      <c r="K20" s="34"/>
      <c r="L20" s="29"/>
      <c r="M20" s="29"/>
      <c r="N20" s="34"/>
      <c r="O20" s="34"/>
      <c r="P20" s="34"/>
      <c r="Q20" s="34"/>
      <c r="R20" s="34"/>
      <c r="S20" s="35">
        <v>17.0</v>
      </c>
      <c r="T20" s="35" t="b">
        <f>IFERROR(__xludf.DUMMYFUNCTION("""COMPUTED_VALUE"""),FALSE)</f>
        <v>0</v>
      </c>
      <c r="U20" s="35"/>
      <c r="V20" s="35"/>
      <c r="W20" s="35"/>
      <c r="X20" s="35" t="s">
        <v>32</v>
      </c>
      <c r="Y20" s="35"/>
      <c r="Z20" s="35"/>
      <c r="AA20" s="36"/>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row>
    <row r="21" ht="15.75" customHeight="1">
      <c r="A21" s="10" t="s">
        <v>84</v>
      </c>
      <c r="B21" s="11"/>
      <c r="C21" s="12"/>
      <c r="D21" s="10"/>
      <c r="E21" s="10"/>
      <c r="F21" s="13">
        <v>21.0</v>
      </c>
      <c r="G21" s="10"/>
      <c r="H21" s="10"/>
      <c r="I21" s="10"/>
      <c r="J21" s="10"/>
      <c r="K21" s="10"/>
      <c r="L21" s="14"/>
      <c r="M21" s="14"/>
      <c r="N21" s="10"/>
      <c r="O21" s="10"/>
      <c r="P21" s="10"/>
      <c r="Q21" s="10"/>
      <c r="R21" s="38"/>
      <c r="S21" s="13"/>
      <c r="T21" s="13"/>
      <c r="U21" s="13"/>
      <c r="V21" s="13"/>
      <c r="W21" s="13"/>
      <c r="X21" s="13" t="s">
        <v>32</v>
      </c>
      <c r="Y21" s="13"/>
      <c r="Z21" s="13"/>
      <c r="AA21" s="15"/>
      <c r="AB21" s="13"/>
      <c r="AC21" s="13"/>
    </row>
    <row r="22" ht="15.75" customHeight="1">
      <c r="A22" s="39" t="s">
        <v>39</v>
      </c>
      <c r="B22" s="40" t="s">
        <v>85</v>
      </c>
      <c r="C22" s="41" t="s">
        <v>86</v>
      </c>
      <c r="D22" s="39"/>
      <c r="E22" s="39"/>
      <c r="F22" s="42">
        <v>22.0</v>
      </c>
      <c r="G22" s="39"/>
      <c r="H22" s="39"/>
      <c r="I22" s="39"/>
      <c r="J22" s="39"/>
      <c r="K22" s="39"/>
      <c r="L22" s="43"/>
      <c r="M22" s="43"/>
      <c r="N22" s="39"/>
      <c r="O22" s="39"/>
      <c r="P22" s="39"/>
      <c r="Q22" s="39"/>
      <c r="R22" s="39"/>
      <c r="S22" s="42">
        <v>15.0</v>
      </c>
      <c r="T22" s="42" t="b">
        <f>IFERROR(__xludf.DUMMYFUNCTION("""COMPUTED_VALUE"""),FALSE)</f>
        <v>0</v>
      </c>
      <c r="U22" s="42"/>
      <c r="V22" s="42"/>
      <c r="W22" s="42"/>
      <c r="X22" s="42" t="s">
        <v>32</v>
      </c>
      <c r="Y22" s="42"/>
      <c r="Z22" s="42"/>
      <c r="AA22" s="44"/>
      <c r="AB22" s="42"/>
      <c r="AC22" s="42"/>
    </row>
    <row r="23" ht="15.75" customHeight="1">
      <c r="A23" s="4" t="s">
        <v>75</v>
      </c>
      <c r="B23" s="9" t="s">
        <v>87</v>
      </c>
      <c r="C23" s="45" t="s">
        <v>88</v>
      </c>
      <c r="D23" s="1"/>
      <c r="E23" s="1"/>
      <c r="F23" s="4">
        <v>23.0</v>
      </c>
      <c r="G23" s="1"/>
      <c r="H23" s="1"/>
      <c r="I23" s="1" t="b">
        <v>1</v>
      </c>
      <c r="J23" s="1"/>
      <c r="K23" s="1"/>
      <c r="L23" s="3"/>
      <c r="M23" s="3"/>
      <c r="N23" s="1"/>
      <c r="O23" s="1"/>
      <c r="P23" s="1"/>
      <c r="Q23" s="1"/>
      <c r="R23" s="1"/>
      <c r="S23" s="4">
        <v>8.0</v>
      </c>
      <c r="T23" s="4" t="b">
        <f>IFERROR(__xludf.DUMMYFUNCTION("""COMPUTED_VALUE"""),FALSE)</f>
        <v>0</v>
      </c>
      <c r="W23" s="4"/>
      <c r="X23" s="4" t="s">
        <v>32</v>
      </c>
      <c r="Y23" s="4"/>
      <c r="AA23" s="5"/>
    </row>
    <row r="24" ht="15.75" customHeight="1">
      <c r="A24" s="1" t="s">
        <v>89</v>
      </c>
      <c r="B24" s="9" t="s">
        <v>90</v>
      </c>
      <c r="C24" s="1" t="s">
        <v>91</v>
      </c>
      <c r="D24" s="1"/>
      <c r="E24" s="1"/>
      <c r="F24" s="4">
        <v>24.0</v>
      </c>
      <c r="G24" s="1"/>
      <c r="H24" s="1"/>
      <c r="I24" s="1" t="b">
        <v>1</v>
      </c>
      <c r="J24" s="1"/>
      <c r="K24" s="1"/>
      <c r="L24" s="3" t="s">
        <v>92</v>
      </c>
      <c r="M24" s="3"/>
      <c r="N24" s="1"/>
      <c r="O24" s="1"/>
      <c r="P24" s="1"/>
      <c r="Q24" s="1"/>
      <c r="R24" s="1"/>
      <c r="S24" s="4">
        <v>9.0</v>
      </c>
      <c r="T24" s="4" t="b">
        <f>IFERROR(__xludf.DUMMYFUNCTION("""COMPUTED_VALUE"""),FALSE)</f>
        <v>0</v>
      </c>
      <c r="W24" s="4" t="str">
        <f>IFERROR(__xludf.DUMMYFUNCTION("""COMPUTED_VALUE"""),"yes_no_threepoint")</f>
        <v>yes_no_threepoint</v>
      </c>
      <c r="X24" s="4"/>
      <c r="Y24" s="4"/>
      <c r="AA24" s="5"/>
    </row>
    <row r="25" ht="15.75" customHeight="1">
      <c r="A25" s="45" t="s">
        <v>48</v>
      </c>
      <c r="B25" s="46" t="s">
        <v>93</v>
      </c>
      <c r="C25" s="45" t="s">
        <v>94</v>
      </c>
      <c r="D25" s="1"/>
      <c r="E25" s="1"/>
      <c r="F25" s="4">
        <v>25.0</v>
      </c>
      <c r="G25" s="1"/>
      <c r="H25" s="1"/>
      <c r="I25" s="45" t="b">
        <v>1</v>
      </c>
      <c r="J25" s="1"/>
      <c r="K25" s="1"/>
      <c r="L25" s="3"/>
      <c r="M25" s="3"/>
      <c r="N25" s="1"/>
      <c r="O25" s="1"/>
      <c r="P25" s="1"/>
      <c r="Q25" s="1"/>
      <c r="R25" s="1"/>
      <c r="S25" s="4">
        <v>10.0</v>
      </c>
      <c r="T25" s="4" t="b">
        <f>IFERROR(__xludf.DUMMYFUNCTION("""COMPUTED_VALUE"""),FALSE)</f>
        <v>0</v>
      </c>
      <c r="W25" s="4"/>
      <c r="X25" s="4" t="s">
        <v>32</v>
      </c>
      <c r="Y25" s="4"/>
      <c r="AA25" s="5"/>
    </row>
    <row r="26" ht="15.75" customHeight="1">
      <c r="A26" s="4" t="s">
        <v>75</v>
      </c>
      <c r="B26" s="4" t="s">
        <v>95</v>
      </c>
      <c r="C26" s="45" t="s">
        <v>96</v>
      </c>
      <c r="D26" s="1"/>
      <c r="E26" s="1"/>
      <c r="F26" s="4">
        <v>26.0</v>
      </c>
      <c r="G26" s="1"/>
      <c r="H26" s="1"/>
      <c r="I26" s="1" t="b">
        <v>1</v>
      </c>
      <c r="J26" s="1"/>
      <c r="K26" s="1"/>
      <c r="L26" s="3"/>
      <c r="M26" s="3"/>
      <c r="N26" s="1"/>
      <c r="O26" s="1"/>
      <c r="P26" s="1"/>
      <c r="Q26" s="1"/>
      <c r="R26" s="1"/>
      <c r="S26" s="4">
        <v>8.0</v>
      </c>
      <c r="T26" s="4" t="b">
        <f>IFERROR(__xludf.DUMMYFUNCTION("""COMPUTED_VALUE"""),FALSE)</f>
        <v>0</v>
      </c>
      <c r="W26" s="4"/>
      <c r="X26" s="4" t="s">
        <v>32</v>
      </c>
      <c r="Y26" s="4"/>
      <c r="AA26" s="5"/>
    </row>
    <row r="27" ht="15.75" customHeight="1">
      <c r="A27" s="1" t="s">
        <v>89</v>
      </c>
      <c r="B27" s="4" t="s">
        <v>97</v>
      </c>
      <c r="C27" s="1" t="s">
        <v>91</v>
      </c>
      <c r="D27" s="1"/>
      <c r="E27" s="1"/>
      <c r="F27" s="4">
        <v>27.0</v>
      </c>
      <c r="G27" s="1"/>
      <c r="H27" s="1"/>
      <c r="I27" s="1" t="b">
        <v>1</v>
      </c>
      <c r="J27" s="1"/>
      <c r="K27" s="1"/>
      <c r="L27" s="3" t="s">
        <v>98</v>
      </c>
      <c r="M27" s="3"/>
      <c r="N27" s="1"/>
      <c r="O27" s="1"/>
      <c r="P27" s="1"/>
      <c r="Q27" s="1"/>
      <c r="R27" s="1"/>
      <c r="S27" s="4">
        <v>9.0</v>
      </c>
      <c r="T27" s="4" t="b">
        <f>IFERROR(__xludf.DUMMYFUNCTION("""COMPUTED_VALUE"""),FALSE)</f>
        <v>0</v>
      </c>
      <c r="W27" s="4" t="str">
        <f>IFERROR(__xludf.DUMMYFUNCTION("""COMPUTED_VALUE"""),"yes_no_threepoint")</f>
        <v>yes_no_threepoint</v>
      </c>
      <c r="X27" s="4"/>
      <c r="Y27" s="4"/>
      <c r="AA27" s="5"/>
    </row>
    <row r="28" ht="15.75" customHeight="1">
      <c r="A28" s="4" t="s">
        <v>75</v>
      </c>
      <c r="B28" s="30" t="s">
        <v>99</v>
      </c>
      <c r="C28" s="45" t="s">
        <v>100</v>
      </c>
      <c r="D28" s="1"/>
      <c r="E28" s="1"/>
      <c r="F28" s="4">
        <v>28.0</v>
      </c>
      <c r="G28" s="1"/>
      <c r="H28" s="1"/>
      <c r="I28" s="1" t="b">
        <v>1</v>
      </c>
      <c r="J28" s="1"/>
      <c r="K28" s="1"/>
      <c r="L28" s="3"/>
      <c r="M28" s="3"/>
      <c r="N28" s="1"/>
      <c r="O28" s="1"/>
      <c r="P28" s="1"/>
      <c r="Q28" s="1"/>
      <c r="R28" s="1"/>
      <c r="S28" s="4">
        <v>8.0</v>
      </c>
      <c r="T28" s="4" t="b">
        <f>IFERROR(__xludf.DUMMYFUNCTION("""COMPUTED_VALUE"""),FALSE)</f>
        <v>0</v>
      </c>
      <c r="W28" s="4"/>
      <c r="X28" s="4" t="s">
        <v>32</v>
      </c>
      <c r="Y28" s="4"/>
      <c r="AA28" s="5"/>
    </row>
    <row r="29" ht="15.75" customHeight="1">
      <c r="A29" s="45" t="s">
        <v>101</v>
      </c>
      <c r="B29" s="30" t="s">
        <v>102</v>
      </c>
      <c r="C29" s="1" t="s">
        <v>91</v>
      </c>
      <c r="D29" s="1"/>
      <c r="E29" s="1"/>
      <c r="F29" s="4">
        <v>29.0</v>
      </c>
      <c r="G29" s="1"/>
      <c r="H29" s="1"/>
      <c r="I29" s="1" t="b">
        <v>1</v>
      </c>
      <c r="J29" s="1"/>
      <c r="K29" s="1"/>
      <c r="L29" s="47" t="s">
        <v>103</v>
      </c>
      <c r="M29" s="3"/>
      <c r="N29" s="1"/>
      <c r="O29" s="1"/>
      <c r="P29" s="1"/>
      <c r="Q29" s="1"/>
      <c r="R29" s="1"/>
      <c r="S29" s="4">
        <v>9.0</v>
      </c>
      <c r="T29" s="4" t="b">
        <f>IFERROR(__xludf.DUMMYFUNCTION("""COMPUTED_VALUE"""),FALSE)</f>
        <v>0</v>
      </c>
      <c r="W29" s="4" t="str">
        <f>IFERROR(__xludf.DUMMYFUNCTION("""COMPUTED_VALUE"""),"yes_no_onepoint")</f>
        <v>yes_no_onepoint</v>
      </c>
      <c r="X29" s="4"/>
      <c r="Y29" s="4" t="s">
        <v>64</v>
      </c>
      <c r="AA29" s="5"/>
    </row>
    <row r="30" ht="15.75" customHeight="1">
      <c r="A30" s="4" t="s">
        <v>75</v>
      </c>
      <c r="B30" s="30" t="s">
        <v>104</v>
      </c>
      <c r="C30" s="45" t="s">
        <v>105</v>
      </c>
      <c r="D30" s="4"/>
      <c r="E30" s="4"/>
      <c r="F30" s="4">
        <v>30.0</v>
      </c>
      <c r="H30" s="4"/>
      <c r="I30" s="1" t="b">
        <v>1</v>
      </c>
      <c r="S30" s="4">
        <v>8.0</v>
      </c>
      <c r="T30" s="4" t="b">
        <f>IFERROR(__xludf.DUMMYFUNCTION("""COMPUTED_VALUE"""),FALSE)</f>
        <v>0</v>
      </c>
      <c r="W30" s="4"/>
      <c r="X30" s="4" t="s">
        <v>32</v>
      </c>
      <c r="Y30" s="4"/>
    </row>
    <row r="31" ht="15.75" customHeight="1">
      <c r="A31" s="45" t="s">
        <v>101</v>
      </c>
      <c r="B31" s="30" t="s">
        <v>106</v>
      </c>
      <c r="C31" s="1" t="s">
        <v>91</v>
      </c>
      <c r="D31" s="4"/>
      <c r="E31" s="4"/>
      <c r="F31" s="4">
        <v>31.0</v>
      </c>
      <c r="H31" s="4"/>
      <c r="I31" s="1" t="b">
        <v>1</v>
      </c>
      <c r="L31" s="47" t="s">
        <v>107</v>
      </c>
      <c r="S31" s="4">
        <v>9.0</v>
      </c>
      <c r="T31" s="4" t="b">
        <f>IFERROR(__xludf.DUMMYFUNCTION("""COMPUTED_VALUE"""),FALSE)</f>
        <v>0</v>
      </c>
      <c r="W31" s="4" t="str">
        <f>IFERROR(__xludf.DUMMYFUNCTION("""COMPUTED_VALUE"""),"yes_no_onepoint")</f>
        <v>yes_no_onepoint</v>
      </c>
      <c r="X31" s="4"/>
      <c r="Y31" s="4" t="s">
        <v>64</v>
      </c>
    </row>
    <row r="32" ht="15.75" customHeight="1">
      <c r="A32" s="4" t="s">
        <v>75</v>
      </c>
      <c r="B32" s="30" t="s">
        <v>108</v>
      </c>
      <c r="C32" s="45" t="s">
        <v>109</v>
      </c>
      <c r="D32" s="4"/>
      <c r="E32" s="4"/>
      <c r="F32" s="4">
        <v>32.0</v>
      </c>
      <c r="H32" s="4"/>
      <c r="I32" s="1" t="b">
        <v>1</v>
      </c>
      <c r="S32" s="4">
        <v>8.0</v>
      </c>
      <c r="T32" s="4" t="b">
        <f>IFERROR(__xludf.DUMMYFUNCTION("""COMPUTED_VALUE"""),FALSE)</f>
        <v>0</v>
      </c>
      <c r="W32" s="4"/>
      <c r="X32" s="4" t="s">
        <v>32</v>
      </c>
      <c r="Y32" s="4"/>
    </row>
    <row r="33" ht="15.75" customHeight="1">
      <c r="A33" s="45" t="s">
        <v>101</v>
      </c>
      <c r="B33" s="30" t="s">
        <v>110</v>
      </c>
      <c r="C33" s="1" t="s">
        <v>91</v>
      </c>
      <c r="D33" s="4"/>
      <c r="E33" s="4"/>
      <c r="F33" s="4">
        <v>33.0</v>
      </c>
      <c r="H33" s="4"/>
      <c r="I33" s="1" t="b">
        <v>1</v>
      </c>
      <c r="L33" s="47" t="s">
        <v>111</v>
      </c>
      <c r="S33" s="4">
        <v>9.0</v>
      </c>
      <c r="T33" s="4" t="b">
        <f>IFERROR(__xludf.DUMMYFUNCTION("""COMPUTED_VALUE"""),FALSE)</f>
        <v>0</v>
      </c>
      <c r="W33" s="4" t="str">
        <f>IFERROR(__xludf.DUMMYFUNCTION("""COMPUTED_VALUE"""),"yes_no_onepoint")</f>
        <v>yes_no_onepoint</v>
      </c>
      <c r="X33" s="4"/>
      <c r="Y33" s="4" t="s">
        <v>64</v>
      </c>
    </row>
    <row r="34" ht="15.75" customHeight="1">
      <c r="A34" s="4" t="s">
        <v>75</v>
      </c>
      <c r="B34" s="30" t="s">
        <v>112</v>
      </c>
      <c r="C34" s="45" t="s">
        <v>113</v>
      </c>
      <c r="D34" s="4"/>
      <c r="E34" s="4"/>
      <c r="F34" s="4">
        <v>34.0</v>
      </c>
      <c r="H34" s="4"/>
      <c r="I34" s="1" t="b">
        <v>1</v>
      </c>
      <c r="N34" s="4"/>
      <c r="S34" s="4">
        <v>8.0</v>
      </c>
      <c r="T34" s="4" t="b">
        <f>IFERROR(__xludf.DUMMYFUNCTION("""COMPUTED_VALUE"""),FALSE)</f>
        <v>0</v>
      </c>
      <c r="W34" s="4"/>
      <c r="X34" s="4" t="s">
        <v>32</v>
      </c>
      <c r="Y34" s="4"/>
    </row>
    <row r="35" ht="15.75" customHeight="1">
      <c r="A35" s="45" t="s">
        <v>114</v>
      </c>
      <c r="B35" s="30" t="s">
        <v>115</v>
      </c>
      <c r="C35" s="1" t="s">
        <v>91</v>
      </c>
      <c r="D35" s="4"/>
      <c r="E35" s="4"/>
      <c r="F35" s="4">
        <v>35.0</v>
      </c>
      <c r="H35" s="4"/>
      <c r="I35" s="1" t="b">
        <v>1</v>
      </c>
      <c r="L35" s="47" t="s">
        <v>116</v>
      </c>
      <c r="N35" s="4"/>
      <c r="P35" s="4"/>
      <c r="S35" s="4">
        <v>9.0</v>
      </c>
      <c r="T35" s="4" t="b">
        <f>IFERROR(__xludf.DUMMYFUNCTION("""COMPUTED_VALUE"""),FALSE)</f>
        <v>0</v>
      </c>
      <c r="W35" s="4" t="str">
        <f>IFERROR(__xludf.DUMMYFUNCTION("""COMPUTED_VALUE"""),"yes_no_onepointfive")</f>
        <v>yes_no_onepointfive</v>
      </c>
      <c r="X35" s="4"/>
      <c r="Y35" s="4" t="s">
        <v>64</v>
      </c>
    </row>
    <row r="36" ht="15.75" customHeight="1">
      <c r="A36" s="4" t="s">
        <v>75</v>
      </c>
      <c r="B36" s="30" t="s">
        <v>117</v>
      </c>
      <c r="C36" s="45" t="s">
        <v>118</v>
      </c>
      <c r="D36" s="4"/>
      <c r="E36" s="4"/>
      <c r="F36" s="4">
        <v>36.0</v>
      </c>
      <c r="H36" s="4"/>
      <c r="I36" s="1" t="b">
        <v>1</v>
      </c>
      <c r="N36" s="4"/>
      <c r="S36" s="4">
        <v>8.0</v>
      </c>
      <c r="T36" s="4" t="b">
        <f>IFERROR(__xludf.DUMMYFUNCTION("""COMPUTED_VALUE"""),FALSE)</f>
        <v>0</v>
      </c>
      <c r="W36" s="4"/>
      <c r="X36" s="4" t="s">
        <v>32</v>
      </c>
      <c r="Y36" s="4"/>
    </row>
    <row r="37" ht="15.75" customHeight="1">
      <c r="A37" s="45" t="s">
        <v>114</v>
      </c>
      <c r="B37" s="30" t="s">
        <v>119</v>
      </c>
      <c r="C37" s="1" t="s">
        <v>91</v>
      </c>
      <c r="D37" s="4"/>
      <c r="E37" s="4"/>
      <c r="F37" s="4">
        <v>37.0</v>
      </c>
      <c r="H37" s="4"/>
      <c r="I37" s="1" t="b">
        <v>1</v>
      </c>
      <c r="L37" s="47" t="s">
        <v>120</v>
      </c>
      <c r="S37" s="4">
        <v>9.0</v>
      </c>
      <c r="T37" s="4" t="b">
        <f>IFERROR(__xludf.DUMMYFUNCTION("""COMPUTED_VALUE"""),FALSE)</f>
        <v>0</v>
      </c>
      <c r="W37" s="4" t="str">
        <f>IFERROR(__xludf.DUMMYFUNCTION("""COMPUTED_VALUE"""),"yes_no_onepointfive")</f>
        <v>yes_no_onepointfive</v>
      </c>
      <c r="X37" s="4"/>
      <c r="Y37" s="4" t="s">
        <v>64</v>
      </c>
    </row>
    <row r="38" ht="15.75" customHeight="1">
      <c r="A38" s="4" t="s">
        <v>75</v>
      </c>
      <c r="B38" s="30" t="s">
        <v>121</v>
      </c>
      <c r="C38" s="45" t="s">
        <v>122</v>
      </c>
      <c r="D38" s="4"/>
      <c r="E38" s="4"/>
      <c r="F38" s="4">
        <v>38.0</v>
      </c>
      <c r="H38" s="4"/>
      <c r="I38" s="1" t="b">
        <v>1</v>
      </c>
      <c r="L38" s="3"/>
      <c r="S38" s="4">
        <v>8.0</v>
      </c>
      <c r="T38" s="4" t="b">
        <f>IFERROR(__xludf.DUMMYFUNCTION("""COMPUTED_VALUE"""),FALSE)</f>
        <v>0</v>
      </c>
      <c r="W38" s="4"/>
      <c r="X38" s="4" t="s">
        <v>32</v>
      </c>
      <c r="Y38" s="4"/>
    </row>
    <row r="39" ht="15.75" customHeight="1">
      <c r="A39" s="1" t="s">
        <v>89</v>
      </c>
      <c r="B39" s="30" t="s">
        <v>123</v>
      </c>
      <c r="C39" s="1" t="s">
        <v>91</v>
      </c>
      <c r="D39" s="4"/>
      <c r="E39" s="4"/>
      <c r="F39" s="4">
        <v>39.0</v>
      </c>
      <c r="H39" s="4"/>
      <c r="I39" s="1" t="b">
        <v>1</v>
      </c>
      <c r="L39" s="47" t="s">
        <v>124</v>
      </c>
      <c r="S39" s="4">
        <v>9.0</v>
      </c>
      <c r="T39" s="4" t="b">
        <f>IFERROR(__xludf.DUMMYFUNCTION("""COMPUTED_VALUE"""),FALSE)</f>
        <v>0</v>
      </c>
      <c r="W39" s="4" t="str">
        <f>IFERROR(__xludf.DUMMYFUNCTION("""COMPUTED_VALUE"""),"yes_no_threepoint")</f>
        <v>yes_no_threepoint</v>
      </c>
      <c r="X39" s="4"/>
      <c r="Y39" s="4"/>
    </row>
    <row r="40" ht="15.75" customHeight="1">
      <c r="A40" s="4" t="s">
        <v>75</v>
      </c>
      <c r="B40" s="30" t="s">
        <v>125</v>
      </c>
      <c r="C40" s="45" t="s">
        <v>126</v>
      </c>
      <c r="D40" s="4"/>
      <c r="E40" s="4"/>
      <c r="F40" s="4">
        <v>40.0</v>
      </c>
      <c r="H40" s="4"/>
      <c r="I40" s="1" t="b">
        <v>1</v>
      </c>
      <c r="L40" s="3"/>
      <c r="S40" s="4">
        <v>8.0</v>
      </c>
      <c r="T40" s="4" t="b">
        <f>IFERROR(__xludf.DUMMYFUNCTION("""COMPUTED_VALUE"""),FALSE)</f>
        <v>0</v>
      </c>
      <c r="W40" s="4"/>
      <c r="X40" s="4" t="s">
        <v>32</v>
      </c>
      <c r="Y40" s="4"/>
    </row>
    <row r="41" ht="15.75" customHeight="1">
      <c r="A41" s="1" t="s">
        <v>89</v>
      </c>
      <c r="B41" s="30" t="s">
        <v>127</v>
      </c>
      <c r="C41" s="1" t="s">
        <v>91</v>
      </c>
      <c r="D41" s="4"/>
      <c r="E41" s="4"/>
      <c r="F41" s="4">
        <v>41.0</v>
      </c>
      <c r="H41" s="4"/>
      <c r="I41" s="1" t="b">
        <v>1</v>
      </c>
      <c r="L41" s="47" t="s">
        <v>128</v>
      </c>
      <c r="S41" s="4">
        <v>9.0</v>
      </c>
      <c r="T41" s="4" t="b">
        <f>IFERROR(__xludf.DUMMYFUNCTION("""COMPUTED_VALUE"""),FALSE)</f>
        <v>0</v>
      </c>
      <c r="W41" s="4" t="str">
        <f>IFERROR(__xludf.DUMMYFUNCTION("""COMPUTED_VALUE"""),"yes_no_threepoint")</f>
        <v>yes_no_threepoint</v>
      </c>
      <c r="X41" s="4"/>
      <c r="Y41" s="4"/>
    </row>
    <row r="42" ht="15.75" customHeight="1">
      <c r="A42" s="4" t="s">
        <v>75</v>
      </c>
      <c r="B42" s="30" t="s">
        <v>129</v>
      </c>
      <c r="C42" s="45" t="s">
        <v>130</v>
      </c>
      <c r="D42" s="4"/>
      <c r="E42" s="4"/>
      <c r="F42" s="4">
        <v>42.0</v>
      </c>
      <c r="H42" s="4"/>
      <c r="I42" s="1" t="b">
        <v>1</v>
      </c>
      <c r="L42" s="3"/>
      <c r="S42" s="4">
        <v>9.0</v>
      </c>
      <c r="T42" s="4" t="b">
        <f>IFERROR(__xludf.DUMMYFUNCTION("""COMPUTED_VALUE"""),FALSE)</f>
        <v>0</v>
      </c>
      <c r="W42" s="4"/>
      <c r="X42" s="4" t="s">
        <v>32</v>
      </c>
      <c r="Y42" s="4"/>
    </row>
    <row r="43" ht="15.75" customHeight="1">
      <c r="A43" s="45" t="s">
        <v>114</v>
      </c>
      <c r="B43" s="30" t="s">
        <v>131</v>
      </c>
      <c r="C43" s="1" t="s">
        <v>91</v>
      </c>
      <c r="D43" s="4"/>
      <c r="E43" s="4"/>
      <c r="F43" s="4">
        <v>43.0</v>
      </c>
      <c r="H43" s="4"/>
      <c r="I43" s="1" t="b">
        <v>1</v>
      </c>
      <c r="L43" s="47" t="s">
        <v>132</v>
      </c>
      <c r="S43" s="4">
        <v>10.0</v>
      </c>
      <c r="T43" s="4" t="b">
        <f>IFERROR(__xludf.DUMMYFUNCTION("""COMPUTED_VALUE"""),FALSE)</f>
        <v>0</v>
      </c>
      <c r="W43" s="4" t="str">
        <f>IFERROR(__xludf.DUMMYFUNCTION("""COMPUTED_VALUE"""),"yes_no_onepointfive")</f>
        <v>yes_no_onepointfive</v>
      </c>
      <c r="X43" s="4"/>
      <c r="Y43" s="4" t="s">
        <v>64</v>
      </c>
    </row>
    <row r="44" ht="15.75" customHeight="1">
      <c r="A44" s="4" t="s">
        <v>75</v>
      </c>
      <c r="B44" s="30" t="s">
        <v>133</v>
      </c>
      <c r="C44" s="45" t="s">
        <v>134</v>
      </c>
      <c r="D44" s="4"/>
      <c r="E44" s="4"/>
      <c r="F44" s="4">
        <v>44.0</v>
      </c>
      <c r="H44" s="4"/>
      <c r="I44" s="1" t="b">
        <v>1</v>
      </c>
      <c r="L44" s="3"/>
      <c r="S44" s="4">
        <v>9.0</v>
      </c>
      <c r="T44" s="4" t="b">
        <f>IFERROR(__xludf.DUMMYFUNCTION("""COMPUTED_VALUE"""),FALSE)</f>
        <v>0</v>
      </c>
      <c r="W44" s="4"/>
      <c r="X44" s="4" t="s">
        <v>32</v>
      </c>
      <c r="Y44" s="4"/>
    </row>
    <row r="45" ht="15.75" customHeight="1">
      <c r="A45" s="45" t="s">
        <v>114</v>
      </c>
      <c r="B45" s="30" t="s">
        <v>135</v>
      </c>
      <c r="C45" s="1" t="s">
        <v>91</v>
      </c>
      <c r="D45" s="4"/>
      <c r="E45" s="4"/>
      <c r="F45" s="4">
        <v>45.0</v>
      </c>
      <c r="H45" s="4"/>
      <c r="I45" s="1" t="b">
        <v>1</v>
      </c>
      <c r="L45" s="47" t="s">
        <v>136</v>
      </c>
      <c r="S45" s="4">
        <v>10.0</v>
      </c>
      <c r="T45" s="4" t="b">
        <f>IFERROR(__xludf.DUMMYFUNCTION("""COMPUTED_VALUE"""),FALSE)</f>
        <v>0</v>
      </c>
      <c r="W45" s="4" t="str">
        <f>IFERROR(__xludf.DUMMYFUNCTION("""COMPUTED_VALUE"""),"yes_no_onepointfive")</f>
        <v>yes_no_onepointfive</v>
      </c>
      <c r="X45" s="4"/>
      <c r="Y45" s="4" t="s">
        <v>64</v>
      </c>
    </row>
    <row r="46" ht="15.75" customHeight="1">
      <c r="A46" s="4" t="s">
        <v>75</v>
      </c>
      <c r="B46" s="30" t="s">
        <v>137</v>
      </c>
      <c r="C46" s="45" t="s">
        <v>138</v>
      </c>
      <c r="D46" s="4"/>
      <c r="E46" s="4"/>
      <c r="F46" s="4">
        <v>46.0</v>
      </c>
      <c r="H46" s="4"/>
      <c r="I46" s="1" t="b">
        <v>1</v>
      </c>
      <c r="L46" s="3"/>
      <c r="S46" s="4">
        <v>9.0</v>
      </c>
      <c r="T46" s="4" t="b">
        <f>IFERROR(__xludf.DUMMYFUNCTION("""COMPUTED_VALUE"""),FALSE)</f>
        <v>0</v>
      </c>
      <c r="W46" s="4"/>
      <c r="X46" s="4" t="s">
        <v>32</v>
      </c>
      <c r="Y46" s="4"/>
    </row>
    <row r="47" ht="15.75" customHeight="1">
      <c r="A47" s="45" t="s">
        <v>114</v>
      </c>
      <c r="B47" s="30" t="s">
        <v>139</v>
      </c>
      <c r="C47" s="1" t="s">
        <v>91</v>
      </c>
      <c r="D47" s="4"/>
      <c r="E47" s="4"/>
      <c r="F47" s="4">
        <v>47.0</v>
      </c>
      <c r="H47" s="4"/>
      <c r="I47" s="1" t="b">
        <v>1</v>
      </c>
      <c r="L47" s="47" t="s">
        <v>140</v>
      </c>
      <c r="S47" s="4">
        <v>10.0</v>
      </c>
      <c r="T47" s="4" t="b">
        <f>IFERROR(__xludf.DUMMYFUNCTION("""COMPUTED_VALUE"""),FALSE)</f>
        <v>0</v>
      </c>
      <c r="W47" s="4" t="str">
        <f>IFERROR(__xludf.DUMMYFUNCTION("""COMPUTED_VALUE"""),"yes_no_onepointfive")</f>
        <v>yes_no_onepointfive</v>
      </c>
      <c r="X47" s="4"/>
      <c r="Y47" s="4" t="s">
        <v>64</v>
      </c>
    </row>
    <row r="48" ht="15.75" customHeight="1">
      <c r="A48" s="4" t="s">
        <v>75</v>
      </c>
      <c r="B48" s="30" t="s">
        <v>141</v>
      </c>
      <c r="C48" s="45" t="s">
        <v>142</v>
      </c>
      <c r="D48" s="4"/>
      <c r="E48" s="4"/>
      <c r="F48" s="4">
        <v>48.0</v>
      </c>
      <c r="H48" s="4"/>
      <c r="I48" s="1" t="b">
        <v>1</v>
      </c>
      <c r="L48" s="3"/>
      <c r="S48" s="4">
        <v>9.0</v>
      </c>
      <c r="T48" s="4" t="b">
        <f>IFERROR(__xludf.DUMMYFUNCTION("""COMPUTED_VALUE"""),FALSE)</f>
        <v>0</v>
      </c>
      <c r="W48" s="4"/>
      <c r="X48" s="4" t="s">
        <v>32</v>
      </c>
      <c r="Y48" s="4"/>
    </row>
    <row r="49" ht="15.75" customHeight="1">
      <c r="A49" s="45" t="s">
        <v>114</v>
      </c>
      <c r="B49" s="30" t="s">
        <v>143</v>
      </c>
      <c r="C49" s="1" t="s">
        <v>91</v>
      </c>
      <c r="D49" s="4"/>
      <c r="E49" s="4"/>
      <c r="F49" s="4">
        <v>49.0</v>
      </c>
      <c r="H49" s="4"/>
      <c r="I49" s="1" t="b">
        <v>1</v>
      </c>
      <c r="L49" s="47" t="s">
        <v>144</v>
      </c>
      <c r="S49" s="4">
        <v>10.0</v>
      </c>
      <c r="T49" s="4" t="b">
        <f>IFERROR(__xludf.DUMMYFUNCTION("""COMPUTED_VALUE"""),FALSE)</f>
        <v>0</v>
      </c>
      <c r="W49" s="4" t="str">
        <f>IFERROR(__xludf.DUMMYFUNCTION("""COMPUTED_VALUE"""),"yes_no_onepointfive")</f>
        <v>yes_no_onepointfive</v>
      </c>
      <c r="X49" s="4"/>
      <c r="Y49" s="4" t="s">
        <v>64</v>
      </c>
    </row>
    <row r="50" ht="15.75" customHeight="1">
      <c r="A50" s="4" t="s">
        <v>75</v>
      </c>
      <c r="B50" s="30" t="s">
        <v>145</v>
      </c>
      <c r="C50" s="45" t="s">
        <v>146</v>
      </c>
      <c r="D50" s="4"/>
      <c r="E50" s="4"/>
      <c r="F50" s="4">
        <v>50.0</v>
      </c>
      <c r="H50" s="4"/>
      <c r="I50" s="1" t="b">
        <v>1</v>
      </c>
      <c r="L50" s="3"/>
      <c r="S50" s="4">
        <v>9.0</v>
      </c>
      <c r="T50" s="4" t="b">
        <f>IFERROR(__xludf.DUMMYFUNCTION("""COMPUTED_VALUE"""),FALSE)</f>
        <v>0</v>
      </c>
      <c r="W50" s="4"/>
      <c r="X50" s="4" t="s">
        <v>32</v>
      </c>
      <c r="Y50" s="4"/>
    </row>
    <row r="51" ht="15.75" customHeight="1">
      <c r="A51" s="45" t="s">
        <v>114</v>
      </c>
      <c r="B51" s="30" t="s">
        <v>147</v>
      </c>
      <c r="C51" s="1" t="s">
        <v>91</v>
      </c>
      <c r="D51" s="4"/>
      <c r="E51" s="4"/>
      <c r="F51" s="4">
        <v>51.0</v>
      </c>
      <c r="H51" s="4"/>
      <c r="I51" s="1" t="b">
        <v>1</v>
      </c>
      <c r="L51" s="47" t="s">
        <v>148</v>
      </c>
      <c r="S51" s="4">
        <v>10.0</v>
      </c>
      <c r="T51" s="4" t="b">
        <f>IFERROR(__xludf.DUMMYFUNCTION("""COMPUTED_VALUE"""),FALSE)</f>
        <v>0</v>
      </c>
      <c r="W51" s="4" t="str">
        <f>IFERROR(__xludf.DUMMYFUNCTION("""COMPUTED_VALUE"""),"yes_no_onepointfive")</f>
        <v>yes_no_onepointfive</v>
      </c>
      <c r="X51" s="4"/>
      <c r="Y51" s="4" t="s">
        <v>64</v>
      </c>
    </row>
    <row r="52" ht="15.75" customHeight="1">
      <c r="A52" s="4" t="s">
        <v>75</v>
      </c>
      <c r="B52" s="30" t="s">
        <v>149</v>
      </c>
      <c r="C52" s="45" t="s">
        <v>150</v>
      </c>
      <c r="D52" s="4"/>
      <c r="E52" s="4"/>
      <c r="F52" s="4">
        <v>52.0</v>
      </c>
      <c r="H52" s="4"/>
      <c r="I52" s="1" t="b">
        <v>1</v>
      </c>
      <c r="L52" s="3"/>
      <c r="S52" s="4">
        <v>9.0</v>
      </c>
      <c r="T52" s="4" t="b">
        <f>IFERROR(__xludf.DUMMYFUNCTION("""COMPUTED_VALUE"""),FALSE)</f>
        <v>0</v>
      </c>
      <c r="W52" s="4"/>
      <c r="X52" s="4" t="s">
        <v>32</v>
      </c>
      <c r="Y52" s="4"/>
    </row>
    <row r="53" ht="15.75" customHeight="1">
      <c r="A53" s="45" t="s">
        <v>114</v>
      </c>
      <c r="B53" s="30" t="s">
        <v>151</v>
      </c>
      <c r="C53" s="1" t="s">
        <v>91</v>
      </c>
      <c r="D53" s="4"/>
      <c r="E53" s="4"/>
      <c r="F53" s="4">
        <v>53.0</v>
      </c>
      <c r="H53" s="4"/>
      <c r="I53" s="1" t="b">
        <v>1</v>
      </c>
      <c r="L53" s="47" t="s">
        <v>152</v>
      </c>
      <c r="S53" s="4">
        <v>10.0</v>
      </c>
      <c r="T53" s="4" t="b">
        <f>IFERROR(__xludf.DUMMYFUNCTION("""COMPUTED_VALUE"""),FALSE)</f>
        <v>0</v>
      </c>
      <c r="W53" s="4" t="str">
        <f>IFERROR(__xludf.DUMMYFUNCTION("""COMPUTED_VALUE"""),"yes_no_onepointfive")</f>
        <v>yes_no_onepointfive</v>
      </c>
      <c r="X53" s="4"/>
      <c r="Y53" s="4" t="s">
        <v>64</v>
      </c>
    </row>
    <row r="54" ht="15.75" customHeight="1">
      <c r="A54" s="4" t="s">
        <v>75</v>
      </c>
      <c r="B54" s="30" t="s">
        <v>153</v>
      </c>
      <c r="C54" s="45" t="s">
        <v>154</v>
      </c>
      <c r="D54" s="4"/>
      <c r="E54" s="4"/>
      <c r="F54" s="4">
        <v>54.0</v>
      </c>
      <c r="H54" s="4"/>
      <c r="I54" s="1" t="b">
        <v>1</v>
      </c>
      <c r="L54" s="3"/>
      <c r="S54" s="4">
        <v>9.0</v>
      </c>
      <c r="T54" s="4" t="b">
        <f>IFERROR(__xludf.DUMMYFUNCTION("""COMPUTED_VALUE"""),FALSE)</f>
        <v>0</v>
      </c>
      <c r="W54" s="4"/>
      <c r="X54" s="4" t="s">
        <v>32</v>
      </c>
      <c r="Y54" s="4"/>
    </row>
    <row r="55" ht="15.75" customHeight="1">
      <c r="A55" s="45" t="s">
        <v>114</v>
      </c>
      <c r="B55" s="30" t="s">
        <v>155</v>
      </c>
      <c r="C55" s="1" t="s">
        <v>91</v>
      </c>
      <c r="D55" s="4"/>
      <c r="E55" s="4"/>
      <c r="F55" s="4">
        <v>55.0</v>
      </c>
      <c r="H55" s="4"/>
      <c r="I55" s="1" t="b">
        <v>1</v>
      </c>
      <c r="L55" s="47" t="s">
        <v>156</v>
      </c>
      <c r="S55" s="4">
        <v>10.0</v>
      </c>
      <c r="T55" s="4" t="b">
        <f>IFERROR(__xludf.DUMMYFUNCTION("""COMPUTED_VALUE"""),FALSE)</f>
        <v>0</v>
      </c>
      <c r="W55" s="4" t="str">
        <f>IFERROR(__xludf.DUMMYFUNCTION("""COMPUTED_VALUE"""),"yes_no_onepointfive")</f>
        <v>yes_no_onepointfive</v>
      </c>
      <c r="X55" s="4"/>
      <c r="Y55" s="4" t="s">
        <v>64</v>
      </c>
    </row>
    <row r="56" ht="15.75" customHeight="1">
      <c r="A56" s="4" t="s">
        <v>75</v>
      </c>
      <c r="B56" s="30" t="s">
        <v>157</v>
      </c>
      <c r="C56" s="45" t="s">
        <v>158</v>
      </c>
      <c r="D56" s="4"/>
      <c r="E56" s="4"/>
      <c r="F56" s="4">
        <v>56.0</v>
      </c>
      <c r="H56" s="4"/>
      <c r="I56" s="1" t="b">
        <v>1</v>
      </c>
      <c r="L56" s="3"/>
      <c r="S56" s="4">
        <v>9.0</v>
      </c>
      <c r="T56" s="4" t="b">
        <f>IFERROR(__xludf.DUMMYFUNCTION("""COMPUTED_VALUE"""),FALSE)</f>
        <v>0</v>
      </c>
      <c r="W56" s="4"/>
      <c r="X56" s="4" t="s">
        <v>32</v>
      </c>
      <c r="Y56" s="4"/>
    </row>
    <row r="57" ht="15.75" customHeight="1">
      <c r="A57" s="45" t="s">
        <v>114</v>
      </c>
      <c r="B57" s="30" t="s">
        <v>159</v>
      </c>
      <c r="C57" s="1" t="s">
        <v>91</v>
      </c>
      <c r="D57" s="4"/>
      <c r="E57" s="4"/>
      <c r="F57" s="4">
        <v>57.0</v>
      </c>
      <c r="H57" s="4"/>
      <c r="I57" s="1" t="b">
        <v>1</v>
      </c>
      <c r="L57" s="47" t="s">
        <v>160</v>
      </c>
      <c r="S57" s="4">
        <v>10.0</v>
      </c>
      <c r="T57" s="4" t="b">
        <f>IFERROR(__xludf.DUMMYFUNCTION("""COMPUTED_VALUE"""),FALSE)</f>
        <v>0</v>
      </c>
      <c r="W57" s="4" t="str">
        <f>IFERROR(__xludf.DUMMYFUNCTION("""COMPUTED_VALUE"""),"yes_no_onepointfive")</f>
        <v>yes_no_onepointfive</v>
      </c>
      <c r="X57" s="4"/>
      <c r="Y57" s="4" t="s">
        <v>64</v>
      </c>
    </row>
    <row r="58" ht="15.75" customHeight="1">
      <c r="A58" s="4" t="s">
        <v>75</v>
      </c>
      <c r="B58" s="30" t="s">
        <v>161</v>
      </c>
      <c r="C58" s="45" t="s">
        <v>162</v>
      </c>
      <c r="D58" s="4"/>
      <c r="E58" s="4"/>
      <c r="F58" s="4">
        <v>58.0</v>
      </c>
      <c r="H58" s="4"/>
      <c r="I58" s="1" t="b">
        <v>1</v>
      </c>
      <c r="L58" s="3"/>
      <c r="S58" s="4">
        <v>9.0</v>
      </c>
      <c r="T58" s="4" t="b">
        <f>IFERROR(__xludf.DUMMYFUNCTION("""COMPUTED_VALUE"""),FALSE)</f>
        <v>0</v>
      </c>
      <c r="W58" s="4"/>
      <c r="X58" s="4" t="s">
        <v>32</v>
      </c>
      <c r="Y58" s="4"/>
    </row>
    <row r="59" ht="15.75" customHeight="1">
      <c r="A59" s="45" t="s">
        <v>114</v>
      </c>
      <c r="B59" s="30" t="s">
        <v>163</v>
      </c>
      <c r="C59" s="1" t="s">
        <v>91</v>
      </c>
      <c r="D59" s="4"/>
      <c r="E59" s="4"/>
      <c r="F59" s="4">
        <v>59.0</v>
      </c>
      <c r="H59" s="4"/>
      <c r="I59" s="1" t="b">
        <v>1</v>
      </c>
      <c r="L59" s="47" t="s">
        <v>164</v>
      </c>
      <c r="S59" s="4">
        <v>10.0</v>
      </c>
      <c r="T59" s="4" t="b">
        <f>IFERROR(__xludf.DUMMYFUNCTION("""COMPUTED_VALUE"""),FALSE)</f>
        <v>0</v>
      </c>
      <c r="W59" s="4" t="str">
        <f>IFERROR(__xludf.DUMMYFUNCTION("""COMPUTED_VALUE"""),"yes_no_onepointfive")</f>
        <v>yes_no_onepointfive</v>
      </c>
      <c r="X59" s="4"/>
      <c r="Y59" s="4" t="s">
        <v>64</v>
      </c>
    </row>
    <row r="60" ht="15.75" customHeight="1">
      <c r="A60" s="4" t="s">
        <v>75</v>
      </c>
      <c r="B60" s="30" t="s">
        <v>165</v>
      </c>
      <c r="C60" s="45" t="s">
        <v>166</v>
      </c>
      <c r="D60" s="4"/>
      <c r="E60" s="4"/>
      <c r="F60" s="4">
        <v>60.0</v>
      </c>
      <c r="H60" s="4"/>
      <c r="I60" s="1" t="b">
        <v>1</v>
      </c>
      <c r="L60" s="3"/>
      <c r="S60" s="4">
        <v>9.0</v>
      </c>
      <c r="T60" s="4" t="b">
        <f>IFERROR(__xludf.DUMMYFUNCTION("""COMPUTED_VALUE"""),FALSE)</f>
        <v>0</v>
      </c>
      <c r="W60" s="4"/>
      <c r="X60" s="4" t="s">
        <v>32</v>
      </c>
      <c r="Y60" s="4"/>
    </row>
    <row r="61" ht="15.75" customHeight="1">
      <c r="A61" s="45" t="s">
        <v>114</v>
      </c>
      <c r="B61" s="30" t="s">
        <v>167</v>
      </c>
      <c r="C61" s="1" t="s">
        <v>91</v>
      </c>
      <c r="D61" s="4"/>
      <c r="E61" s="4"/>
      <c r="F61" s="4">
        <v>61.0</v>
      </c>
      <c r="H61" s="4"/>
      <c r="I61" s="1" t="b">
        <v>1</v>
      </c>
      <c r="L61" s="47" t="s">
        <v>168</v>
      </c>
      <c r="S61" s="4">
        <v>10.0</v>
      </c>
      <c r="T61" s="4" t="b">
        <f>IFERROR(__xludf.DUMMYFUNCTION("""COMPUTED_VALUE"""),FALSE)</f>
        <v>0</v>
      </c>
      <c r="W61" s="4" t="str">
        <f>IFERROR(__xludf.DUMMYFUNCTION("""COMPUTED_VALUE"""),"yes_no_onepointfive")</f>
        <v>yes_no_onepointfive</v>
      </c>
      <c r="X61" s="4"/>
      <c r="Y61" s="4" t="s">
        <v>64</v>
      </c>
    </row>
    <row r="62" ht="15.75" customHeight="1">
      <c r="A62" s="4" t="s">
        <v>75</v>
      </c>
      <c r="B62" s="30" t="s">
        <v>169</v>
      </c>
      <c r="C62" s="45" t="s">
        <v>170</v>
      </c>
      <c r="D62" s="4"/>
      <c r="E62" s="4"/>
      <c r="F62" s="4">
        <v>62.0</v>
      </c>
      <c r="H62" s="4"/>
      <c r="I62" s="1" t="b">
        <v>1</v>
      </c>
      <c r="L62" s="3"/>
      <c r="S62" s="4">
        <v>9.0</v>
      </c>
      <c r="T62" s="4" t="b">
        <f>IFERROR(__xludf.DUMMYFUNCTION("""COMPUTED_VALUE"""),FALSE)</f>
        <v>0</v>
      </c>
      <c r="W62" s="4"/>
      <c r="X62" s="4" t="s">
        <v>32</v>
      </c>
      <c r="Y62" s="4"/>
    </row>
    <row r="63" ht="15.75" customHeight="1">
      <c r="A63" s="45" t="s">
        <v>114</v>
      </c>
      <c r="B63" s="30" t="s">
        <v>171</v>
      </c>
      <c r="C63" s="1" t="s">
        <v>91</v>
      </c>
      <c r="D63" s="4"/>
      <c r="E63" s="4"/>
      <c r="F63" s="4">
        <v>63.0</v>
      </c>
      <c r="H63" s="4"/>
      <c r="I63" s="1" t="b">
        <v>1</v>
      </c>
      <c r="L63" s="47" t="s">
        <v>172</v>
      </c>
      <c r="S63" s="4">
        <v>10.0</v>
      </c>
      <c r="T63" s="4" t="b">
        <f>IFERROR(__xludf.DUMMYFUNCTION("""COMPUTED_VALUE"""),FALSE)</f>
        <v>0</v>
      </c>
      <c r="W63" s="4" t="str">
        <f>IFERROR(__xludf.DUMMYFUNCTION("""COMPUTED_VALUE"""),"yes_no_onepointfive")</f>
        <v>yes_no_onepointfive</v>
      </c>
      <c r="X63" s="4"/>
      <c r="Y63" s="4" t="s">
        <v>64</v>
      </c>
    </row>
    <row r="64" ht="15.75" customHeight="1">
      <c r="A64" s="4" t="s">
        <v>75</v>
      </c>
      <c r="B64" s="30" t="s">
        <v>173</v>
      </c>
      <c r="C64" s="45" t="s">
        <v>174</v>
      </c>
      <c r="D64" s="4"/>
      <c r="E64" s="4"/>
      <c r="F64" s="4">
        <v>64.0</v>
      </c>
      <c r="H64" s="4"/>
      <c r="I64" s="1" t="b">
        <v>1</v>
      </c>
      <c r="L64" s="3"/>
      <c r="S64" s="4">
        <v>9.0</v>
      </c>
      <c r="T64" s="4" t="b">
        <f>IFERROR(__xludf.DUMMYFUNCTION("""COMPUTED_VALUE"""),FALSE)</f>
        <v>0</v>
      </c>
      <c r="W64" s="4"/>
      <c r="X64" s="4" t="s">
        <v>32</v>
      </c>
      <c r="Y64" s="4"/>
    </row>
    <row r="65" ht="15.75" customHeight="1">
      <c r="A65" s="45" t="s">
        <v>114</v>
      </c>
      <c r="B65" s="30" t="s">
        <v>175</v>
      </c>
      <c r="C65" s="1" t="s">
        <v>91</v>
      </c>
      <c r="D65" s="4"/>
      <c r="E65" s="4"/>
      <c r="F65" s="4">
        <v>65.0</v>
      </c>
      <c r="H65" s="4"/>
      <c r="I65" s="1" t="b">
        <v>1</v>
      </c>
      <c r="L65" s="47" t="s">
        <v>176</v>
      </c>
      <c r="S65" s="4">
        <v>10.0</v>
      </c>
      <c r="T65" s="4" t="b">
        <f>IFERROR(__xludf.DUMMYFUNCTION("""COMPUTED_VALUE"""),FALSE)</f>
        <v>0</v>
      </c>
      <c r="W65" s="4" t="str">
        <f>IFERROR(__xludf.DUMMYFUNCTION("""COMPUTED_VALUE"""),"yes_no_onepointfive")</f>
        <v>yes_no_onepointfive</v>
      </c>
      <c r="X65" s="4"/>
      <c r="Y65" s="4" t="s">
        <v>64</v>
      </c>
    </row>
    <row r="66" ht="15.75" customHeight="1">
      <c r="A66" s="4" t="s">
        <v>75</v>
      </c>
      <c r="B66" s="30" t="s">
        <v>177</v>
      </c>
      <c r="C66" s="45" t="s">
        <v>178</v>
      </c>
      <c r="D66" s="4"/>
      <c r="E66" s="4"/>
      <c r="F66" s="4">
        <v>66.0</v>
      </c>
      <c r="H66" s="4"/>
      <c r="I66" s="1" t="b">
        <v>1</v>
      </c>
      <c r="L66" s="3"/>
      <c r="S66" s="4">
        <v>9.0</v>
      </c>
      <c r="T66" s="4" t="b">
        <f>IFERROR(__xludf.DUMMYFUNCTION("""COMPUTED_VALUE"""),FALSE)</f>
        <v>0</v>
      </c>
      <c r="W66" s="4"/>
      <c r="X66" s="4" t="s">
        <v>32</v>
      </c>
      <c r="Y66" s="4"/>
    </row>
    <row r="67" ht="15.75" customHeight="1">
      <c r="A67" s="45" t="s">
        <v>101</v>
      </c>
      <c r="B67" s="30" t="s">
        <v>179</v>
      </c>
      <c r="C67" s="1" t="s">
        <v>91</v>
      </c>
      <c r="D67" s="4"/>
      <c r="E67" s="4"/>
      <c r="F67" s="4">
        <v>67.0</v>
      </c>
      <c r="H67" s="4"/>
      <c r="I67" s="1" t="b">
        <v>1</v>
      </c>
      <c r="L67" s="47" t="s">
        <v>180</v>
      </c>
      <c r="S67" s="4">
        <v>10.0</v>
      </c>
      <c r="T67" s="4" t="b">
        <f>IFERROR(__xludf.DUMMYFUNCTION("""COMPUTED_VALUE"""),FALSE)</f>
        <v>0</v>
      </c>
      <c r="W67" s="4" t="str">
        <f>IFERROR(__xludf.DUMMYFUNCTION("""COMPUTED_VALUE"""),"yes_no_onepoint")</f>
        <v>yes_no_onepoint</v>
      </c>
      <c r="X67" s="4"/>
      <c r="Y67" s="4" t="s">
        <v>64</v>
      </c>
    </row>
    <row r="68" ht="15.75" customHeight="1">
      <c r="A68" s="4" t="s">
        <v>75</v>
      </c>
      <c r="B68" s="30" t="s">
        <v>181</v>
      </c>
      <c r="C68" s="45" t="s">
        <v>182</v>
      </c>
      <c r="D68" s="4"/>
      <c r="E68" s="4"/>
      <c r="F68" s="4">
        <v>68.0</v>
      </c>
      <c r="H68" s="4"/>
      <c r="I68" s="1" t="b">
        <v>1</v>
      </c>
      <c r="L68" s="3"/>
      <c r="S68" s="4">
        <v>9.0</v>
      </c>
      <c r="T68" s="4" t="b">
        <f>IFERROR(__xludf.DUMMYFUNCTION("""COMPUTED_VALUE"""),FALSE)</f>
        <v>0</v>
      </c>
      <c r="W68" s="4"/>
      <c r="X68" s="4" t="s">
        <v>32</v>
      </c>
      <c r="Y68" s="4"/>
    </row>
    <row r="69" ht="15.75" customHeight="1">
      <c r="A69" s="45" t="s">
        <v>101</v>
      </c>
      <c r="B69" s="30" t="s">
        <v>183</v>
      </c>
      <c r="C69" s="1" t="s">
        <v>91</v>
      </c>
      <c r="D69" s="4"/>
      <c r="E69" s="4"/>
      <c r="F69" s="4">
        <v>69.0</v>
      </c>
      <c r="H69" s="4"/>
      <c r="I69" s="1" t="b">
        <v>1</v>
      </c>
      <c r="L69" s="47" t="s">
        <v>184</v>
      </c>
      <c r="S69" s="4">
        <v>10.0</v>
      </c>
      <c r="T69" s="4" t="b">
        <f>IFERROR(__xludf.DUMMYFUNCTION("""COMPUTED_VALUE"""),FALSE)</f>
        <v>0</v>
      </c>
      <c r="W69" s="4" t="str">
        <f>IFERROR(__xludf.DUMMYFUNCTION("""COMPUTED_VALUE"""),"yes_no_onepoint")</f>
        <v>yes_no_onepoint</v>
      </c>
      <c r="X69" s="4"/>
      <c r="Y69" s="4" t="s">
        <v>64</v>
      </c>
    </row>
    <row r="70" ht="15.75" customHeight="1">
      <c r="A70" s="4" t="s">
        <v>75</v>
      </c>
      <c r="B70" s="30" t="s">
        <v>185</v>
      </c>
      <c r="C70" s="45" t="s">
        <v>186</v>
      </c>
      <c r="D70" s="4"/>
      <c r="E70" s="4"/>
      <c r="F70" s="4">
        <v>70.0</v>
      </c>
      <c r="H70" s="4"/>
      <c r="I70" s="1" t="b">
        <v>1</v>
      </c>
      <c r="L70" s="3"/>
      <c r="S70" s="4">
        <v>9.0</v>
      </c>
      <c r="T70" s="4" t="b">
        <f>IFERROR(__xludf.DUMMYFUNCTION("""COMPUTED_VALUE"""),FALSE)</f>
        <v>0</v>
      </c>
      <c r="W70" s="4"/>
      <c r="X70" s="4" t="s">
        <v>32</v>
      </c>
      <c r="Y70" s="4"/>
    </row>
    <row r="71" ht="15.75" customHeight="1">
      <c r="A71" s="45" t="s">
        <v>101</v>
      </c>
      <c r="B71" s="30" t="s">
        <v>187</v>
      </c>
      <c r="C71" s="1" t="s">
        <v>91</v>
      </c>
      <c r="D71" s="4"/>
      <c r="E71" s="4"/>
      <c r="F71" s="4">
        <v>71.0</v>
      </c>
      <c r="H71" s="4"/>
      <c r="I71" s="1" t="b">
        <v>1</v>
      </c>
      <c r="L71" s="47" t="s">
        <v>188</v>
      </c>
      <c r="S71" s="4">
        <v>10.0</v>
      </c>
      <c r="T71" s="4" t="b">
        <f>IFERROR(__xludf.DUMMYFUNCTION("""COMPUTED_VALUE"""),FALSE)</f>
        <v>0</v>
      </c>
      <c r="W71" s="4" t="str">
        <f>IFERROR(__xludf.DUMMYFUNCTION("""COMPUTED_VALUE"""),"yes_no_onepoint")</f>
        <v>yes_no_onepoint</v>
      </c>
      <c r="X71" s="4"/>
      <c r="Y71" s="4" t="s">
        <v>64</v>
      </c>
    </row>
    <row r="72" ht="15.75" customHeight="1">
      <c r="A72" s="4" t="s">
        <v>75</v>
      </c>
      <c r="B72" s="30" t="s">
        <v>189</v>
      </c>
      <c r="C72" s="45" t="s">
        <v>190</v>
      </c>
      <c r="D72" s="4"/>
      <c r="E72" s="4"/>
      <c r="F72" s="4">
        <v>72.0</v>
      </c>
      <c r="H72" s="4"/>
      <c r="I72" s="1" t="b">
        <v>1</v>
      </c>
      <c r="L72" s="3"/>
      <c r="S72" s="4">
        <v>9.0</v>
      </c>
      <c r="T72" s="4" t="b">
        <f>IFERROR(__xludf.DUMMYFUNCTION("""COMPUTED_VALUE"""),FALSE)</f>
        <v>0</v>
      </c>
      <c r="W72" s="4"/>
      <c r="X72" s="4" t="s">
        <v>32</v>
      </c>
      <c r="Y72" s="4"/>
    </row>
    <row r="73" ht="15.75" customHeight="1">
      <c r="A73" s="1" t="s">
        <v>89</v>
      </c>
      <c r="B73" s="30" t="s">
        <v>191</v>
      </c>
      <c r="C73" s="1" t="s">
        <v>91</v>
      </c>
      <c r="D73" s="4"/>
      <c r="E73" s="4"/>
      <c r="F73" s="4">
        <v>73.0</v>
      </c>
      <c r="H73" s="4"/>
      <c r="I73" s="1" t="b">
        <v>1</v>
      </c>
      <c r="L73" s="47" t="s">
        <v>192</v>
      </c>
      <c r="S73" s="4">
        <v>10.0</v>
      </c>
      <c r="T73" s="4" t="b">
        <f>IFERROR(__xludf.DUMMYFUNCTION("""COMPUTED_VALUE"""),FALSE)</f>
        <v>0</v>
      </c>
      <c r="W73" s="4" t="str">
        <f>IFERROR(__xludf.DUMMYFUNCTION("""COMPUTED_VALUE"""),"yes_no_threepoint")</f>
        <v>yes_no_threepoint</v>
      </c>
      <c r="X73" s="4"/>
      <c r="Y73" s="4"/>
    </row>
    <row r="74" ht="15.75" customHeight="1">
      <c r="A74" s="4" t="s">
        <v>75</v>
      </c>
      <c r="B74" s="30" t="s">
        <v>193</v>
      </c>
      <c r="C74" s="45" t="s">
        <v>194</v>
      </c>
      <c r="D74" s="4"/>
      <c r="E74" s="4"/>
      <c r="F74" s="4">
        <v>74.0</v>
      </c>
      <c r="H74" s="4"/>
      <c r="I74" s="1" t="b">
        <v>1</v>
      </c>
      <c r="L74" s="3"/>
      <c r="S74" s="4">
        <v>9.0</v>
      </c>
      <c r="T74" s="4" t="b">
        <f>IFERROR(__xludf.DUMMYFUNCTION("""COMPUTED_VALUE"""),FALSE)</f>
        <v>0</v>
      </c>
      <c r="W74" s="4"/>
      <c r="X74" s="4" t="s">
        <v>32</v>
      </c>
      <c r="Y74" s="4"/>
    </row>
    <row r="75" ht="15.75" customHeight="1">
      <c r="A75" s="1" t="s">
        <v>89</v>
      </c>
      <c r="B75" s="30" t="s">
        <v>195</v>
      </c>
      <c r="C75" s="1" t="s">
        <v>91</v>
      </c>
      <c r="D75" s="4"/>
      <c r="E75" s="4"/>
      <c r="F75" s="4">
        <v>75.0</v>
      </c>
      <c r="H75" s="4"/>
      <c r="I75" s="1" t="b">
        <v>1</v>
      </c>
      <c r="L75" s="47" t="s">
        <v>196</v>
      </c>
      <c r="S75" s="4">
        <v>10.0</v>
      </c>
      <c r="T75" s="4" t="b">
        <f>IFERROR(__xludf.DUMMYFUNCTION("""COMPUTED_VALUE"""),FALSE)</f>
        <v>0</v>
      </c>
      <c r="W75" s="4" t="str">
        <f>IFERROR(__xludf.DUMMYFUNCTION("""COMPUTED_VALUE"""),"yes_no_threepoint")</f>
        <v>yes_no_threepoint</v>
      </c>
      <c r="X75" s="4"/>
      <c r="Y75" s="4"/>
    </row>
    <row r="76" ht="15.75" customHeight="1">
      <c r="A76" s="4" t="s">
        <v>75</v>
      </c>
      <c r="B76" s="30" t="s">
        <v>197</v>
      </c>
      <c r="C76" s="45" t="s">
        <v>198</v>
      </c>
      <c r="D76" s="4"/>
      <c r="E76" s="4"/>
      <c r="F76" s="4">
        <v>76.0</v>
      </c>
      <c r="H76" s="4"/>
      <c r="I76" s="1" t="b">
        <v>1</v>
      </c>
      <c r="L76" s="3"/>
      <c r="S76" s="4">
        <v>9.0</v>
      </c>
      <c r="T76" s="4" t="b">
        <f>IFERROR(__xludf.DUMMYFUNCTION("""COMPUTED_VALUE"""),FALSE)</f>
        <v>0</v>
      </c>
      <c r="W76" s="4"/>
      <c r="X76" s="4" t="s">
        <v>32</v>
      </c>
      <c r="Y76" s="4"/>
    </row>
    <row r="77" ht="15.75" customHeight="1">
      <c r="A77" s="45" t="s">
        <v>199</v>
      </c>
      <c r="B77" s="30" t="s">
        <v>200</v>
      </c>
      <c r="C77" s="1" t="s">
        <v>91</v>
      </c>
      <c r="D77" s="4"/>
      <c r="E77" s="4"/>
      <c r="F77" s="4">
        <v>77.0</v>
      </c>
      <c r="H77" s="4"/>
      <c r="I77" s="1" t="b">
        <v>1</v>
      </c>
      <c r="L77" s="47" t="s">
        <v>201</v>
      </c>
      <c r="S77" s="4">
        <v>10.0</v>
      </c>
      <c r="T77" s="4" t="b">
        <f>IFERROR(__xludf.DUMMYFUNCTION("""COMPUTED_VALUE"""),FALSE)</f>
        <v>0</v>
      </c>
      <c r="W77" s="4" t="str">
        <f>IFERROR(__xludf.DUMMYFUNCTION("""COMPUTED_VALUE"""),"yes_no_twopoint")</f>
        <v>yes_no_twopoint</v>
      </c>
      <c r="X77" s="4"/>
      <c r="Y77" s="4"/>
    </row>
    <row r="78" ht="15.75" customHeight="1">
      <c r="A78" s="4" t="s">
        <v>75</v>
      </c>
      <c r="B78" s="30" t="s">
        <v>202</v>
      </c>
      <c r="C78" s="45" t="s">
        <v>203</v>
      </c>
      <c r="D78" s="4"/>
      <c r="E78" s="4"/>
      <c r="F78" s="4">
        <v>78.0</v>
      </c>
      <c r="H78" s="4"/>
      <c r="I78" s="1" t="b">
        <v>1</v>
      </c>
      <c r="L78" s="3"/>
      <c r="S78" s="4">
        <v>9.0</v>
      </c>
      <c r="T78" s="4" t="b">
        <f>IFERROR(__xludf.DUMMYFUNCTION("""COMPUTED_VALUE"""),FALSE)</f>
        <v>0</v>
      </c>
      <c r="W78" s="4"/>
      <c r="X78" s="4" t="s">
        <v>32</v>
      </c>
      <c r="Y78" s="4"/>
    </row>
    <row r="79" ht="15.75" customHeight="1">
      <c r="A79" s="45" t="s">
        <v>101</v>
      </c>
      <c r="B79" s="30" t="s">
        <v>204</v>
      </c>
      <c r="C79" s="1" t="s">
        <v>91</v>
      </c>
      <c r="D79" s="4"/>
      <c r="E79" s="4"/>
      <c r="F79" s="4">
        <v>79.0</v>
      </c>
      <c r="H79" s="4"/>
      <c r="I79" s="1" t="b">
        <v>1</v>
      </c>
      <c r="L79" s="47" t="s">
        <v>205</v>
      </c>
      <c r="S79" s="4">
        <v>10.0</v>
      </c>
      <c r="T79" s="4" t="b">
        <f>IFERROR(__xludf.DUMMYFUNCTION("""COMPUTED_VALUE"""),FALSE)</f>
        <v>0</v>
      </c>
      <c r="W79" s="4" t="str">
        <f>IFERROR(__xludf.DUMMYFUNCTION("""COMPUTED_VALUE"""),"yes_no_onepoint")</f>
        <v>yes_no_onepoint</v>
      </c>
      <c r="X79" s="4"/>
      <c r="Y79" s="4" t="s">
        <v>64</v>
      </c>
    </row>
    <row r="80" ht="15.75" customHeight="1">
      <c r="A80" s="4" t="s">
        <v>75</v>
      </c>
      <c r="B80" s="30" t="s">
        <v>206</v>
      </c>
      <c r="C80" s="45" t="s">
        <v>207</v>
      </c>
      <c r="D80" s="4"/>
      <c r="E80" s="4"/>
      <c r="F80" s="4">
        <v>80.0</v>
      </c>
      <c r="H80" s="4"/>
      <c r="I80" s="1" t="b">
        <v>1</v>
      </c>
      <c r="L80" s="3"/>
      <c r="S80" s="4">
        <v>9.0</v>
      </c>
      <c r="T80" s="4" t="b">
        <f>IFERROR(__xludf.DUMMYFUNCTION("""COMPUTED_VALUE"""),FALSE)</f>
        <v>0</v>
      </c>
      <c r="W80" s="4"/>
      <c r="X80" s="4" t="s">
        <v>32</v>
      </c>
      <c r="Y80" s="4"/>
    </row>
    <row r="81" ht="15.75" customHeight="1">
      <c r="A81" s="45" t="s">
        <v>101</v>
      </c>
      <c r="B81" s="30" t="s">
        <v>208</v>
      </c>
      <c r="C81" s="1" t="s">
        <v>91</v>
      </c>
      <c r="D81" s="4"/>
      <c r="E81" s="4"/>
      <c r="F81" s="4">
        <v>81.0</v>
      </c>
      <c r="H81" s="4"/>
      <c r="I81" s="1" t="b">
        <v>1</v>
      </c>
      <c r="L81" s="47" t="s">
        <v>209</v>
      </c>
      <c r="S81" s="4">
        <v>10.0</v>
      </c>
      <c r="T81" s="4" t="b">
        <f>IFERROR(__xludf.DUMMYFUNCTION("""COMPUTED_VALUE"""),FALSE)</f>
        <v>0</v>
      </c>
      <c r="W81" s="4" t="str">
        <f>IFERROR(__xludf.DUMMYFUNCTION("""COMPUTED_VALUE"""),"yes_no_onepoint")</f>
        <v>yes_no_onepoint</v>
      </c>
      <c r="X81" s="4"/>
      <c r="Y81" s="4" t="s">
        <v>64</v>
      </c>
    </row>
    <row r="82" ht="15.75" customHeight="1">
      <c r="A82" s="4" t="s">
        <v>75</v>
      </c>
      <c r="B82" s="30" t="s">
        <v>210</v>
      </c>
      <c r="C82" s="45" t="s">
        <v>211</v>
      </c>
      <c r="D82" s="4"/>
      <c r="E82" s="4"/>
      <c r="F82" s="4">
        <v>82.0</v>
      </c>
      <c r="H82" s="4"/>
      <c r="I82" s="1" t="b">
        <v>1</v>
      </c>
      <c r="L82" s="3"/>
      <c r="S82" s="4">
        <v>9.0</v>
      </c>
      <c r="T82" s="4" t="b">
        <f>IFERROR(__xludf.DUMMYFUNCTION("""COMPUTED_VALUE"""),FALSE)</f>
        <v>0</v>
      </c>
      <c r="W82" s="4"/>
      <c r="X82" s="4" t="s">
        <v>32</v>
      </c>
      <c r="Y82" s="4"/>
    </row>
    <row r="83" ht="15.75" customHeight="1">
      <c r="A83" s="45" t="s">
        <v>199</v>
      </c>
      <c r="B83" s="30" t="s">
        <v>212</v>
      </c>
      <c r="C83" s="1" t="s">
        <v>91</v>
      </c>
      <c r="D83" s="4"/>
      <c r="E83" s="4"/>
      <c r="F83" s="4">
        <v>83.0</v>
      </c>
      <c r="H83" s="4"/>
      <c r="I83" s="1" t="b">
        <v>1</v>
      </c>
      <c r="L83" s="47" t="s">
        <v>213</v>
      </c>
      <c r="S83" s="4">
        <v>10.0</v>
      </c>
      <c r="T83" s="4" t="b">
        <f>IFERROR(__xludf.DUMMYFUNCTION("""COMPUTED_VALUE"""),FALSE)</f>
        <v>0</v>
      </c>
      <c r="W83" s="4" t="str">
        <f>IFERROR(__xludf.DUMMYFUNCTION("""COMPUTED_VALUE"""),"yes_no_twopoint")</f>
        <v>yes_no_twopoint</v>
      </c>
      <c r="X83" s="4"/>
      <c r="Y83" s="4"/>
    </row>
    <row r="84" ht="15.75" customHeight="1">
      <c r="A84" s="48" t="s">
        <v>33</v>
      </c>
      <c r="B84" s="48" t="s">
        <v>214</v>
      </c>
      <c r="C84" s="48" t="s">
        <v>215</v>
      </c>
      <c r="D84" s="48"/>
      <c r="E84" s="48"/>
      <c r="F84" s="48">
        <v>84.0</v>
      </c>
      <c r="G84" s="48"/>
      <c r="H84" s="48"/>
      <c r="I84" s="48"/>
      <c r="J84" s="48"/>
      <c r="K84" s="48"/>
      <c r="L84" s="48"/>
      <c r="M84" s="49" t="s">
        <v>216</v>
      </c>
      <c r="N84" s="48"/>
      <c r="O84" s="48"/>
      <c r="P84" s="48"/>
      <c r="Q84" s="48"/>
      <c r="R84" s="48"/>
      <c r="S84" s="48">
        <v>9.0</v>
      </c>
      <c r="T84" s="48" t="b">
        <f>IFERROR(__xludf.DUMMYFUNCTION("""COMPUTED_VALUE"""),FALSE)</f>
        <v>0</v>
      </c>
      <c r="U84" s="48"/>
      <c r="V84" s="48"/>
      <c r="W84" s="48"/>
      <c r="X84" s="48" t="s">
        <v>32</v>
      </c>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row>
    <row r="85" ht="15.75" customHeight="1">
      <c r="A85" s="42" t="s">
        <v>84</v>
      </c>
      <c r="B85" s="42"/>
      <c r="C85" s="42"/>
      <c r="D85" s="42"/>
      <c r="E85" s="42"/>
      <c r="F85" s="42">
        <v>85.0</v>
      </c>
      <c r="G85" s="42"/>
      <c r="H85" s="42"/>
      <c r="I85" s="42"/>
      <c r="J85" s="42"/>
      <c r="K85" s="42"/>
      <c r="L85" s="42"/>
      <c r="M85" s="42"/>
      <c r="N85" s="42"/>
      <c r="O85" s="42"/>
      <c r="P85" s="42"/>
      <c r="Q85" s="42"/>
      <c r="R85" s="42"/>
      <c r="S85" s="42"/>
      <c r="T85" s="42"/>
      <c r="U85" s="42"/>
      <c r="V85" s="42"/>
      <c r="W85" s="42"/>
      <c r="X85" s="42" t="s">
        <v>32</v>
      </c>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row>
    <row r="86" ht="15.75" customHeight="1">
      <c r="A86" s="50" t="s">
        <v>39</v>
      </c>
      <c r="B86" s="50" t="s">
        <v>217</v>
      </c>
      <c r="C86" s="51" t="s">
        <v>218</v>
      </c>
      <c r="D86" s="50"/>
      <c r="E86" s="50"/>
      <c r="F86" s="50">
        <v>86.0</v>
      </c>
      <c r="G86" s="50"/>
      <c r="H86" s="50"/>
      <c r="I86" s="50"/>
      <c r="J86" s="50"/>
      <c r="K86" s="50"/>
      <c r="L86" s="50"/>
      <c r="M86" s="50"/>
      <c r="N86" s="50"/>
      <c r="O86" s="50"/>
      <c r="P86" s="50"/>
      <c r="Q86" s="50"/>
      <c r="R86" s="50"/>
      <c r="S86" s="50">
        <v>10.0</v>
      </c>
      <c r="T86" s="50" t="b">
        <f>IFERROR(__xludf.DUMMYFUNCTION("""COMPUTED_VALUE"""),FALSE)</f>
        <v>0</v>
      </c>
      <c r="U86" s="50"/>
      <c r="V86" s="50"/>
      <c r="W86" s="50"/>
      <c r="X86" s="50" t="s">
        <v>32</v>
      </c>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row>
    <row r="87" ht="15.75" customHeight="1">
      <c r="A87" s="4" t="s">
        <v>42</v>
      </c>
      <c r="B87" s="4" t="s">
        <v>219</v>
      </c>
      <c r="C87" s="30" t="s">
        <v>220</v>
      </c>
      <c r="D87" s="4"/>
      <c r="E87" s="4"/>
      <c r="F87" s="4">
        <v>87.0</v>
      </c>
      <c r="H87" s="4"/>
      <c r="I87" s="4"/>
      <c r="S87" s="4">
        <v>9.0</v>
      </c>
      <c r="T87" s="4" t="b">
        <f>IFERROR(__xludf.DUMMYFUNCTION("""COMPUTED_VALUE"""),FALSE)</f>
        <v>0</v>
      </c>
      <c r="W87" s="4"/>
      <c r="X87" s="4" t="s">
        <v>32</v>
      </c>
      <c r="Y87" s="4"/>
    </row>
    <row r="88" ht="15.75" customHeight="1">
      <c r="A88" s="30" t="s">
        <v>221</v>
      </c>
      <c r="B88" s="30" t="s">
        <v>222</v>
      </c>
      <c r="C88" s="30" t="s">
        <v>223</v>
      </c>
      <c r="D88" s="4"/>
      <c r="E88" s="4"/>
      <c r="F88" s="4">
        <v>88.0</v>
      </c>
      <c r="H88" s="4"/>
      <c r="I88" s="4" t="b">
        <v>1</v>
      </c>
      <c r="L88" s="30" t="s">
        <v>224</v>
      </c>
      <c r="N88" s="4"/>
      <c r="S88" s="4">
        <v>4.0</v>
      </c>
      <c r="T88" s="4" t="b">
        <f>IFERROR(__xludf.DUMMYFUNCTION("""COMPUTED_VALUE"""),FALSE)</f>
        <v>0</v>
      </c>
      <c r="W88" s="4" t="str">
        <f>IFERROR(__xludf.DUMMYFUNCTION("""COMPUTED_VALUE"""),"yes_no_na3")</f>
        <v>yes_no_na3</v>
      </c>
      <c r="X88" s="4"/>
      <c r="Y88" s="4"/>
    </row>
    <row r="89" ht="15.75" customHeight="1">
      <c r="A89" s="4" t="s">
        <v>48</v>
      </c>
      <c r="B89" s="4" t="s">
        <v>225</v>
      </c>
      <c r="C89" s="30" t="s">
        <v>226</v>
      </c>
      <c r="D89" s="4"/>
      <c r="E89" s="4"/>
      <c r="F89" s="4">
        <v>89.0</v>
      </c>
      <c r="H89" s="4"/>
      <c r="I89" s="4"/>
      <c r="S89" s="4">
        <v>8.0</v>
      </c>
      <c r="W89" s="4"/>
      <c r="X89" s="4" t="s">
        <v>32</v>
      </c>
      <c r="Y89" s="4"/>
    </row>
    <row r="90" ht="15.75" customHeight="1">
      <c r="A90" s="30" t="s">
        <v>221</v>
      </c>
      <c r="B90" s="30" t="s">
        <v>227</v>
      </c>
      <c r="C90" s="30" t="s">
        <v>228</v>
      </c>
      <c r="D90" s="4"/>
      <c r="E90" s="4"/>
      <c r="F90" s="4">
        <v>90.0</v>
      </c>
      <c r="H90" s="4"/>
      <c r="I90" s="4" t="b">
        <v>1</v>
      </c>
      <c r="L90" s="30" t="s">
        <v>229</v>
      </c>
      <c r="S90" s="4">
        <v>4.0</v>
      </c>
      <c r="W90" s="4" t="str">
        <f>IFERROR(__xludf.DUMMYFUNCTION("""COMPUTED_VALUE"""),"yes_no_na3")</f>
        <v>yes_no_na3</v>
      </c>
      <c r="X90" s="4"/>
      <c r="Y90" s="4"/>
    </row>
    <row r="91" ht="15.75" customHeight="1">
      <c r="A91" s="4" t="s">
        <v>48</v>
      </c>
      <c r="B91" s="4" t="s">
        <v>230</v>
      </c>
      <c r="C91" s="30" t="s">
        <v>226</v>
      </c>
      <c r="D91" s="4"/>
      <c r="E91" s="4"/>
      <c r="F91" s="4">
        <v>91.0</v>
      </c>
      <c r="H91" s="4"/>
      <c r="I91" s="4"/>
      <c r="S91" s="4">
        <v>8.0</v>
      </c>
      <c r="W91" s="4"/>
      <c r="X91" s="4" t="s">
        <v>32</v>
      </c>
      <c r="Y91" s="4"/>
    </row>
    <row r="92" ht="15.75" customHeight="1">
      <c r="A92" s="30" t="s">
        <v>231</v>
      </c>
      <c r="B92" s="30" t="s">
        <v>232</v>
      </c>
      <c r="C92" s="30" t="s">
        <v>233</v>
      </c>
      <c r="D92" s="4"/>
      <c r="E92" s="4"/>
      <c r="F92" s="4">
        <v>92.0</v>
      </c>
      <c r="H92" s="4"/>
      <c r="I92" s="4" t="b">
        <v>1</v>
      </c>
      <c r="L92" s="30" t="s">
        <v>234</v>
      </c>
      <c r="S92" s="4">
        <v>4.0</v>
      </c>
      <c r="W92" s="4" t="str">
        <f>IFERROR(__xludf.DUMMYFUNCTION("""COMPUTED_VALUE"""),"yes_no_na2")</f>
        <v>yes_no_na2</v>
      </c>
      <c r="X92" s="4"/>
      <c r="Y92" s="4"/>
    </row>
    <row r="93" ht="15.75" customHeight="1">
      <c r="A93" s="4" t="s">
        <v>48</v>
      </c>
      <c r="B93" s="4" t="s">
        <v>235</v>
      </c>
      <c r="C93" s="30" t="s">
        <v>226</v>
      </c>
      <c r="D93" s="4"/>
      <c r="E93" s="4"/>
      <c r="F93" s="4">
        <v>93.0</v>
      </c>
      <c r="H93" s="4"/>
      <c r="I93" s="4"/>
      <c r="S93" s="4">
        <v>8.0</v>
      </c>
      <c r="W93" s="4"/>
      <c r="X93" s="4" t="s">
        <v>32</v>
      </c>
      <c r="Y93" s="4"/>
    </row>
    <row r="94" ht="15.75" customHeight="1">
      <c r="A94" s="4" t="s">
        <v>231</v>
      </c>
      <c r="B94" s="30" t="s">
        <v>236</v>
      </c>
      <c r="C94" s="30" t="s">
        <v>237</v>
      </c>
      <c r="D94" s="4"/>
      <c r="E94" s="4"/>
      <c r="F94" s="4">
        <v>94.0</v>
      </c>
      <c r="H94" s="4"/>
      <c r="I94" s="4" t="b">
        <v>1</v>
      </c>
      <c r="L94" s="30" t="s">
        <v>238</v>
      </c>
      <c r="S94" s="4">
        <v>4.0</v>
      </c>
      <c r="W94" s="4" t="str">
        <f>IFERROR(__xludf.DUMMYFUNCTION("""COMPUTED_VALUE"""),"yes_no_na2")</f>
        <v>yes_no_na2</v>
      </c>
      <c r="X94" s="4"/>
      <c r="Y94" s="4"/>
    </row>
    <row r="95" ht="15.75" customHeight="1">
      <c r="A95" s="4" t="s">
        <v>48</v>
      </c>
      <c r="B95" s="4" t="s">
        <v>239</v>
      </c>
      <c r="C95" s="30" t="s">
        <v>226</v>
      </c>
      <c r="D95" s="4"/>
      <c r="E95" s="4"/>
      <c r="F95" s="4">
        <v>95.0</v>
      </c>
      <c r="H95" s="4"/>
      <c r="I95" s="4"/>
      <c r="S95" s="4">
        <v>8.0</v>
      </c>
      <c r="W95" s="4"/>
      <c r="X95" s="4" t="s">
        <v>32</v>
      </c>
      <c r="Y95" s="4"/>
    </row>
    <row r="96" ht="15.75" customHeight="1">
      <c r="A96" s="30" t="s">
        <v>231</v>
      </c>
      <c r="B96" s="30" t="s">
        <v>240</v>
      </c>
      <c r="C96" s="30" t="s">
        <v>241</v>
      </c>
      <c r="D96" s="4"/>
      <c r="E96" s="4"/>
      <c r="F96" s="4">
        <v>96.0</v>
      </c>
      <c r="H96" s="4"/>
      <c r="I96" s="4" t="b">
        <v>1</v>
      </c>
      <c r="L96" s="30" t="s">
        <v>242</v>
      </c>
      <c r="S96" s="4">
        <v>4.0</v>
      </c>
      <c r="W96" s="4" t="str">
        <f>IFERROR(__xludf.DUMMYFUNCTION("""COMPUTED_VALUE"""),"yes_no_na2")</f>
        <v>yes_no_na2</v>
      </c>
      <c r="X96" s="4"/>
      <c r="Y96" s="4"/>
    </row>
    <row r="97" ht="15.75" customHeight="1">
      <c r="A97" s="4" t="s">
        <v>48</v>
      </c>
      <c r="B97" s="4" t="s">
        <v>243</v>
      </c>
      <c r="C97" s="30" t="s">
        <v>226</v>
      </c>
      <c r="D97" s="4"/>
      <c r="E97" s="4"/>
      <c r="F97" s="4">
        <v>97.0</v>
      </c>
      <c r="H97" s="4"/>
      <c r="I97" s="4"/>
      <c r="S97" s="4">
        <v>8.0</v>
      </c>
      <c r="W97" s="4"/>
      <c r="X97" s="4" t="s">
        <v>32</v>
      </c>
      <c r="Y97" s="4"/>
    </row>
    <row r="98" ht="15.75" customHeight="1">
      <c r="A98" s="30" t="s">
        <v>231</v>
      </c>
      <c r="B98" s="30" t="s">
        <v>244</v>
      </c>
      <c r="C98" s="30" t="s">
        <v>245</v>
      </c>
      <c r="D98" s="4"/>
      <c r="E98" s="4"/>
      <c r="F98" s="4">
        <v>98.0</v>
      </c>
      <c r="H98" s="4"/>
      <c r="I98" s="4" t="b">
        <v>1</v>
      </c>
      <c r="L98" s="30" t="s">
        <v>246</v>
      </c>
      <c r="S98" s="4">
        <v>4.0</v>
      </c>
      <c r="W98" s="4" t="str">
        <f>IFERROR(__xludf.DUMMYFUNCTION("""COMPUTED_VALUE"""),"yes_no_na2")</f>
        <v>yes_no_na2</v>
      </c>
      <c r="X98" s="4"/>
      <c r="Y98" s="4"/>
    </row>
    <row r="99" ht="15.75" customHeight="1">
      <c r="A99" s="4" t="s">
        <v>48</v>
      </c>
      <c r="B99" s="4" t="s">
        <v>247</v>
      </c>
      <c r="C99" s="30" t="s">
        <v>226</v>
      </c>
      <c r="D99" s="4"/>
      <c r="E99" s="4"/>
      <c r="F99" s="4">
        <v>99.0</v>
      </c>
      <c r="H99" s="4"/>
      <c r="I99" s="4"/>
      <c r="S99" s="4">
        <v>8.0</v>
      </c>
      <c r="W99" s="4"/>
      <c r="X99" s="4" t="s">
        <v>32</v>
      </c>
      <c r="Y99" s="4"/>
    </row>
    <row r="100" ht="15.75" customHeight="1">
      <c r="A100" s="30" t="s">
        <v>42</v>
      </c>
      <c r="B100" s="30" t="s">
        <v>248</v>
      </c>
      <c r="C100" s="30" t="s">
        <v>249</v>
      </c>
      <c r="D100" s="4"/>
      <c r="E100" s="4"/>
      <c r="F100" s="4">
        <v>100.0</v>
      </c>
      <c r="H100" s="4"/>
      <c r="I100" s="4"/>
      <c r="S100" s="4">
        <v>5.0</v>
      </c>
      <c r="W100" s="4"/>
      <c r="X100" s="4" t="s">
        <v>32</v>
      </c>
      <c r="Y100" s="4"/>
    </row>
    <row r="101" ht="15.75" customHeight="1">
      <c r="A101" s="30" t="s">
        <v>231</v>
      </c>
      <c r="B101" s="30" t="s">
        <v>250</v>
      </c>
      <c r="C101" s="30" t="s">
        <v>251</v>
      </c>
      <c r="D101" s="4"/>
      <c r="E101" s="4"/>
      <c r="F101" s="4">
        <v>101.0</v>
      </c>
      <c r="H101" s="4"/>
      <c r="I101" s="4" t="b">
        <v>1</v>
      </c>
      <c r="L101" s="30" t="s">
        <v>252</v>
      </c>
      <c r="S101" s="4">
        <v>4.0</v>
      </c>
      <c r="W101" s="4" t="str">
        <f>IFERROR(__xludf.DUMMYFUNCTION("""COMPUTED_VALUE"""),"yes_no_na2")</f>
        <v>yes_no_na2</v>
      </c>
      <c r="X101" s="4"/>
      <c r="Y101" s="4"/>
    </row>
    <row r="102" ht="15.75" customHeight="1">
      <c r="A102" s="4" t="s">
        <v>48</v>
      </c>
      <c r="B102" s="4" t="s">
        <v>253</v>
      </c>
      <c r="C102" s="30" t="s">
        <v>226</v>
      </c>
      <c r="D102" s="4"/>
      <c r="E102" s="4"/>
      <c r="F102" s="4">
        <v>102.0</v>
      </c>
      <c r="H102" s="4"/>
      <c r="I102" s="4"/>
      <c r="S102" s="4">
        <v>8.0</v>
      </c>
      <c r="W102" s="4"/>
      <c r="X102" s="4" t="s">
        <v>32</v>
      </c>
      <c r="Y102" s="4"/>
    </row>
    <row r="103" ht="15.75" customHeight="1">
      <c r="A103" s="30" t="s">
        <v>42</v>
      </c>
      <c r="B103" s="30" t="s">
        <v>254</v>
      </c>
      <c r="C103" s="30" t="s">
        <v>255</v>
      </c>
      <c r="D103" s="4"/>
      <c r="E103" s="4"/>
      <c r="F103" s="4">
        <v>103.0</v>
      </c>
      <c r="H103" s="4"/>
      <c r="I103" s="4"/>
      <c r="S103" s="4">
        <v>5.0</v>
      </c>
      <c r="W103" s="4"/>
      <c r="X103" s="4" t="s">
        <v>32</v>
      </c>
      <c r="Y103" s="4"/>
    </row>
    <row r="104" ht="15.75" customHeight="1">
      <c r="A104" s="4" t="s">
        <v>231</v>
      </c>
      <c r="B104" s="30" t="s">
        <v>256</v>
      </c>
      <c r="C104" s="30" t="s">
        <v>257</v>
      </c>
      <c r="D104" s="4"/>
      <c r="E104" s="4"/>
      <c r="F104" s="4">
        <v>104.0</v>
      </c>
      <c r="H104" s="4"/>
      <c r="I104" s="4" t="b">
        <v>1</v>
      </c>
      <c r="L104" s="30" t="s">
        <v>258</v>
      </c>
      <c r="S104" s="4">
        <v>4.0</v>
      </c>
      <c r="W104" s="4" t="str">
        <f>IFERROR(__xludf.DUMMYFUNCTION("""COMPUTED_VALUE"""),"yes_no_na2")</f>
        <v>yes_no_na2</v>
      </c>
      <c r="X104" s="4"/>
      <c r="Y104" s="4"/>
    </row>
    <row r="105" ht="15.75" customHeight="1">
      <c r="A105" s="4" t="s">
        <v>48</v>
      </c>
      <c r="B105" s="4" t="s">
        <v>259</v>
      </c>
      <c r="C105" s="30" t="s">
        <v>226</v>
      </c>
      <c r="D105" s="4"/>
      <c r="E105" s="4"/>
      <c r="F105" s="4">
        <v>105.0</v>
      </c>
      <c r="H105" s="4"/>
      <c r="I105" s="4"/>
      <c r="S105" s="4">
        <v>8.0</v>
      </c>
      <c r="W105" s="4"/>
      <c r="X105" s="4" t="s">
        <v>32</v>
      </c>
      <c r="Y105" s="4"/>
    </row>
    <row r="106" ht="15.75" customHeight="1">
      <c r="A106" s="30" t="s">
        <v>231</v>
      </c>
      <c r="B106" s="30" t="s">
        <v>260</v>
      </c>
      <c r="C106" s="30" t="s">
        <v>261</v>
      </c>
      <c r="D106" s="4"/>
      <c r="E106" s="4"/>
      <c r="F106" s="4">
        <v>106.0</v>
      </c>
      <c r="H106" s="4"/>
      <c r="I106" s="21" t="b">
        <v>1</v>
      </c>
      <c r="L106" s="30" t="s">
        <v>262</v>
      </c>
      <c r="S106" s="4">
        <v>4.0</v>
      </c>
      <c r="W106" s="4" t="str">
        <f>IFERROR(__xludf.DUMMYFUNCTION("""COMPUTED_VALUE"""),"yes_no_na2")</f>
        <v>yes_no_na2</v>
      </c>
      <c r="X106" s="4"/>
      <c r="Y106" s="4"/>
    </row>
    <row r="107" ht="15.75" customHeight="1">
      <c r="A107" s="4" t="s">
        <v>48</v>
      </c>
      <c r="B107" s="4" t="s">
        <v>263</v>
      </c>
      <c r="C107" s="30" t="s">
        <v>226</v>
      </c>
      <c r="D107" s="4"/>
      <c r="E107" s="4"/>
      <c r="F107" s="4">
        <v>107.0</v>
      </c>
      <c r="H107" s="4"/>
      <c r="I107" s="4"/>
      <c r="S107" s="4">
        <v>8.0</v>
      </c>
      <c r="W107" s="4"/>
      <c r="X107" s="4" t="s">
        <v>32</v>
      </c>
      <c r="Y107" s="4"/>
    </row>
    <row r="108" ht="15.75" customHeight="1">
      <c r="A108" s="30" t="s">
        <v>42</v>
      </c>
      <c r="B108" s="30" t="s">
        <v>264</v>
      </c>
      <c r="C108" s="30" t="s">
        <v>265</v>
      </c>
      <c r="D108" s="4"/>
      <c r="E108" s="4"/>
      <c r="F108" s="4">
        <v>108.0</v>
      </c>
      <c r="H108" s="4"/>
      <c r="I108" s="4"/>
      <c r="S108" s="4">
        <v>5.0</v>
      </c>
      <c r="W108" s="4"/>
      <c r="X108" s="4" t="s">
        <v>32</v>
      </c>
      <c r="Y108" s="4"/>
    </row>
    <row r="109" ht="15.75" customHeight="1">
      <c r="A109" s="30" t="s">
        <v>221</v>
      </c>
      <c r="B109" s="30" t="s">
        <v>266</v>
      </c>
      <c r="C109" s="30" t="s">
        <v>267</v>
      </c>
      <c r="D109" s="4"/>
      <c r="E109" s="4"/>
      <c r="F109" s="4">
        <v>109.0</v>
      </c>
      <c r="H109" s="4"/>
      <c r="I109" s="21" t="b">
        <v>1</v>
      </c>
      <c r="L109" s="30" t="s">
        <v>268</v>
      </c>
      <c r="S109" s="4">
        <v>5.0</v>
      </c>
      <c r="W109" s="4" t="str">
        <f>IFERROR(__xludf.DUMMYFUNCTION("""COMPUTED_VALUE"""),"yes_no_na3")</f>
        <v>yes_no_na3</v>
      </c>
      <c r="X109" s="4"/>
      <c r="Y109" s="4"/>
    </row>
    <row r="110" ht="15.75" customHeight="1">
      <c r="A110" s="4" t="s">
        <v>48</v>
      </c>
      <c r="B110" s="4" t="s">
        <v>269</v>
      </c>
      <c r="C110" s="30" t="s">
        <v>226</v>
      </c>
      <c r="D110" s="4"/>
      <c r="E110" s="4"/>
      <c r="F110" s="4">
        <v>110.0</v>
      </c>
      <c r="H110" s="4"/>
      <c r="I110" s="4"/>
      <c r="S110" s="4">
        <v>9.0</v>
      </c>
      <c r="W110" s="4"/>
      <c r="X110" s="4" t="s">
        <v>32</v>
      </c>
      <c r="Y110" s="4"/>
    </row>
    <row r="111" ht="15.75" customHeight="1">
      <c r="A111" s="4" t="s">
        <v>42</v>
      </c>
      <c r="B111" s="30" t="s">
        <v>270</v>
      </c>
      <c r="C111" s="30" t="s">
        <v>271</v>
      </c>
      <c r="D111" s="4"/>
      <c r="E111" s="4"/>
      <c r="F111" s="4">
        <v>111.0</v>
      </c>
      <c r="H111" s="4"/>
      <c r="I111" s="4"/>
      <c r="S111" s="4">
        <v>5.0</v>
      </c>
      <c r="W111" s="4"/>
      <c r="X111" s="4" t="s">
        <v>32</v>
      </c>
      <c r="Y111" s="4"/>
    </row>
    <row r="112" ht="15.75" customHeight="1">
      <c r="A112" s="30" t="s">
        <v>231</v>
      </c>
      <c r="B112" s="30" t="s">
        <v>272</v>
      </c>
      <c r="C112" s="30" t="s">
        <v>273</v>
      </c>
      <c r="D112" s="4"/>
      <c r="E112" s="4"/>
      <c r="F112" s="4">
        <v>112.0</v>
      </c>
      <c r="H112" s="4"/>
      <c r="I112" s="21" t="b">
        <v>1</v>
      </c>
      <c r="L112" s="30" t="s">
        <v>274</v>
      </c>
      <c r="S112" s="4">
        <v>5.0</v>
      </c>
      <c r="W112" s="4" t="str">
        <f>IFERROR(__xludf.DUMMYFUNCTION("""COMPUTED_VALUE"""),"yes_no_na2")</f>
        <v>yes_no_na2</v>
      </c>
      <c r="X112" s="4"/>
      <c r="Y112" s="4"/>
    </row>
    <row r="113" ht="15.75" customHeight="1">
      <c r="A113" s="4" t="s">
        <v>48</v>
      </c>
      <c r="B113" s="4" t="s">
        <v>275</v>
      </c>
      <c r="C113" s="30" t="s">
        <v>226</v>
      </c>
      <c r="D113" s="4"/>
      <c r="E113" s="4"/>
      <c r="F113" s="4">
        <v>113.0</v>
      </c>
      <c r="H113" s="4"/>
      <c r="I113" s="4"/>
      <c r="S113" s="4">
        <v>9.0</v>
      </c>
      <c r="W113" s="4"/>
      <c r="X113" s="4" t="s">
        <v>32</v>
      </c>
      <c r="Y113" s="4"/>
    </row>
    <row r="114" ht="15.75" customHeight="1">
      <c r="A114" s="4" t="s">
        <v>42</v>
      </c>
      <c r="B114" s="30" t="s">
        <v>276</v>
      </c>
      <c r="C114" s="30" t="s">
        <v>277</v>
      </c>
      <c r="D114" s="4"/>
      <c r="E114" s="4"/>
      <c r="F114" s="4">
        <v>114.0</v>
      </c>
      <c r="H114" s="4"/>
      <c r="I114" s="4"/>
      <c r="N114" s="4"/>
      <c r="S114" s="4">
        <v>5.0</v>
      </c>
      <c r="W114" s="4"/>
      <c r="X114" s="4" t="s">
        <v>32</v>
      </c>
      <c r="Y114" s="4"/>
    </row>
    <row r="115" ht="15.75" customHeight="1">
      <c r="A115" s="30" t="s">
        <v>231</v>
      </c>
      <c r="B115" s="30" t="s">
        <v>278</v>
      </c>
      <c r="C115" s="30" t="s">
        <v>279</v>
      </c>
      <c r="D115" s="4"/>
      <c r="E115" s="4"/>
      <c r="F115" s="4">
        <v>115.0</v>
      </c>
      <c r="H115" s="4"/>
      <c r="I115" s="30" t="b">
        <v>1</v>
      </c>
      <c r="L115" s="30" t="s">
        <v>280</v>
      </c>
      <c r="N115" s="4"/>
      <c r="S115" s="4">
        <v>5.0</v>
      </c>
      <c r="W115" s="4" t="str">
        <f>IFERROR(__xludf.DUMMYFUNCTION("""COMPUTED_VALUE"""),"yes_no_na2")</f>
        <v>yes_no_na2</v>
      </c>
      <c r="X115" s="4"/>
      <c r="Y115" s="4"/>
    </row>
    <row r="116" ht="15.75" customHeight="1">
      <c r="A116" s="4" t="s">
        <v>48</v>
      </c>
      <c r="B116" s="30" t="s">
        <v>281</v>
      </c>
      <c r="C116" s="30" t="s">
        <v>226</v>
      </c>
      <c r="D116" s="4"/>
      <c r="E116" s="4"/>
      <c r="F116" s="4">
        <v>116.0</v>
      </c>
      <c r="H116" s="4"/>
      <c r="I116" s="4"/>
      <c r="N116" s="4"/>
      <c r="S116" s="4">
        <v>9.0</v>
      </c>
      <c r="W116" s="4"/>
      <c r="X116" s="4" t="s">
        <v>32</v>
      </c>
      <c r="Y116" s="4"/>
    </row>
    <row r="117" ht="15.75" customHeight="1">
      <c r="A117" s="4" t="s">
        <v>42</v>
      </c>
      <c r="B117" s="30" t="s">
        <v>282</v>
      </c>
      <c r="C117" s="30" t="s">
        <v>283</v>
      </c>
      <c r="D117" s="4"/>
      <c r="E117" s="4"/>
      <c r="F117" s="4">
        <v>117.0</v>
      </c>
      <c r="H117" s="4"/>
      <c r="I117" s="4"/>
      <c r="N117" s="4"/>
      <c r="S117" s="4">
        <v>5.0</v>
      </c>
      <c r="W117" s="4"/>
      <c r="X117" s="4" t="s">
        <v>32</v>
      </c>
      <c r="Y117" s="4"/>
    </row>
    <row r="118" ht="15.75" customHeight="1">
      <c r="A118" s="30" t="s">
        <v>221</v>
      </c>
      <c r="B118" s="30" t="s">
        <v>284</v>
      </c>
      <c r="C118" s="30" t="s">
        <v>285</v>
      </c>
      <c r="D118" s="4"/>
      <c r="E118" s="4"/>
      <c r="F118" s="4">
        <v>118.0</v>
      </c>
      <c r="H118" s="4"/>
      <c r="I118" s="30" t="b">
        <v>1</v>
      </c>
      <c r="L118" s="30" t="s">
        <v>286</v>
      </c>
      <c r="N118" s="4"/>
      <c r="S118" s="4">
        <v>5.0</v>
      </c>
      <c r="W118" s="4" t="str">
        <f>IFERROR(__xludf.DUMMYFUNCTION("""COMPUTED_VALUE"""),"yes_no_na3")</f>
        <v>yes_no_na3</v>
      </c>
      <c r="X118" s="4"/>
      <c r="Y118" s="4"/>
    </row>
    <row r="119" ht="15.75" customHeight="1">
      <c r="A119" s="4" t="s">
        <v>48</v>
      </c>
      <c r="B119" s="30" t="s">
        <v>287</v>
      </c>
      <c r="C119" s="30" t="s">
        <v>226</v>
      </c>
      <c r="D119" s="4"/>
      <c r="E119" s="4"/>
      <c r="F119" s="4">
        <v>119.0</v>
      </c>
      <c r="H119" s="4"/>
      <c r="I119" s="4"/>
      <c r="N119" s="4"/>
      <c r="S119" s="4">
        <v>9.0</v>
      </c>
      <c r="W119" s="4"/>
      <c r="X119" s="4" t="s">
        <v>32</v>
      </c>
      <c r="Y119" s="4"/>
    </row>
    <row r="120" ht="15.75" customHeight="1">
      <c r="A120" s="4" t="s">
        <v>42</v>
      </c>
      <c r="B120" s="30" t="s">
        <v>288</v>
      </c>
      <c r="C120" s="30" t="s">
        <v>289</v>
      </c>
      <c r="D120" s="4"/>
      <c r="E120" s="4"/>
      <c r="F120" s="4">
        <v>120.0</v>
      </c>
      <c r="H120" s="4"/>
      <c r="I120" s="4"/>
      <c r="N120" s="4"/>
      <c r="S120" s="4">
        <v>5.0</v>
      </c>
      <c r="W120" s="4"/>
      <c r="X120" s="4" t="s">
        <v>32</v>
      </c>
      <c r="Y120" s="4"/>
    </row>
    <row r="121" ht="15.75" customHeight="1">
      <c r="A121" s="30" t="s">
        <v>231</v>
      </c>
      <c r="B121" s="30" t="s">
        <v>290</v>
      </c>
      <c r="C121" s="30" t="s">
        <v>291</v>
      </c>
      <c r="D121" s="4"/>
      <c r="E121" s="4"/>
      <c r="F121" s="4">
        <v>121.0</v>
      </c>
      <c r="H121" s="4"/>
      <c r="I121" s="30" t="b">
        <v>1</v>
      </c>
      <c r="L121" s="30" t="s">
        <v>292</v>
      </c>
      <c r="N121" s="4"/>
      <c r="S121" s="4">
        <v>5.0</v>
      </c>
      <c r="W121" s="4" t="str">
        <f>IFERROR(__xludf.DUMMYFUNCTION("""COMPUTED_VALUE"""),"yes_no_na2")</f>
        <v>yes_no_na2</v>
      </c>
      <c r="X121" s="4"/>
      <c r="Y121" s="4"/>
    </row>
    <row r="122" ht="15.75" customHeight="1">
      <c r="A122" s="4" t="s">
        <v>48</v>
      </c>
      <c r="B122" s="30" t="s">
        <v>293</v>
      </c>
      <c r="C122" s="30" t="s">
        <v>226</v>
      </c>
      <c r="D122" s="4"/>
      <c r="E122" s="4"/>
      <c r="F122" s="4">
        <v>122.0</v>
      </c>
      <c r="H122" s="4"/>
      <c r="I122" s="4"/>
      <c r="N122" s="4"/>
      <c r="S122" s="4">
        <v>9.0</v>
      </c>
      <c r="W122" s="4"/>
      <c r="X122" s="4" t="s">
        <v>32</v>
      </c>
      <c r="Y122" s="4"/>
    </row>
    <row r="123" ht="15.75" customHeight="1">
      <c r="A123" s="4" t="s">
        <v>42</v>
      </c>
      <c r="B123" s="30" t="s">
        <v>294</v>
      </c>
      <c r="C123" s="30" t="s">
        <v>295</v>
      </c>
      <c r="D123" s="4"/>
      <c r="E123" s="4"/>
      <c r="F123" s="4">
        <v>123.0</v>
      </c>
      <c r="H123" s="4"/>
      <c r="I123" s="4"/>
      <c r="N123" s="4"/>
      <c r="S123" s="4">
        <v>5.0</v>
      </c>
      <c r="W123" s="4"/>
      <c r="X123" s="4" t="s">
        <v>32</v>
      </c>
      <c r="Y123" s="4"/>
    </row>
    <row r="124" ht="15.75" customHeight="1">
      <c r="A124" s="30" t="s">
        <v>231</v>
      </c>
      <c r="B124" s="30" t="s">
        <v>296</v>
      </c>
      <c r="C124" s="30" t="s">
        <v>297</v>
      </c>
      <c r="D124" s="4"/>
      <c r="E124" s="4"/>
      <c r="F124" s="4">
        <v>124.0</v>
      </c>
      <c r="H124" s="4"/>
      <c r="I124" s="30" t="b">
        <v>1</v>
      </c>
      <c r="L124" s="30" t="s">
        <v>298</v>
      </c>
      <c r="N124" s="4"/>
      <c r="S124" s="4">
        <v>5.0</v>
      </c>
      <c r="W124" s="4" t="str">
        <f>IFERROR(__xludf.DUMMYFUNCTION("""COMPUTED_VALUE"""),"yes_no_na2")</f>
        <v>yes_no_na2</v>
      </c>
      <c r="X124" s="4"/>
      <c r="Y124" s="4"/>
    </row>
    <row r="125" ht="15.75" customHeight="1">
      <c r="A125" s="4" t="s">
        <v>48</v>
      </c>
      <c r="B125" s="30" t="s">
        <v>299</v>
      </c>
      <c r="C125" s="30" t="s">
        <v>226</v>
      </c>
      <c r="D125" s="4"/>
      <c r="E125" s="4"/>
      <c r="F125" s="4">
        <v>125.0</v>
      </c>
      <c r="H125" s="4"/>
      <c r="I125" s="4"/>
      <c r="N125" s="4"/>
      <c r="S125" s="4">
        <v>9.0</v>
      </c>
      <c r="W125" s="4"/>
      <c r="X125" s="4" t="s">
        <v>32</v>
      </c>
      <c r="Y125" s="4"/>
    </row>
    <row r="126" ht="15.75" customHeight="1">
      <c r="A126" s="4" t="s">
        <v>42</v>
      </c>
      <c r="B126" s="30" t="s">
        <v>300</v>
      </c>
      <c r="C126" s="30" t="s">
        <v>301</v>
      </c>
      <c r="D126" s="4"/>
      <c r="E126" s="4"/>
      <c r="F126" s="4">
        <v>126.0</v>
      </c>
      <c r="H126" s="4"/>
      <c r="I126" s="4"/>
      <c r="N126" s="4"/>
      <c r="S126" s="4">
        <v>5.0</v>
      </c>
      <c r="W126" s="4"/>
      <c r="X126" s="4" t="s">
        <v>32</v>
      </c>
      <c r="Y126" s="4"/>
    </row>
    <row r="127" ht="15.75" customHeight="1">
      <c r="A127" s="30" t="s">
        <v>231</v>
      </c>
      <c r="B127" s="30" t="s">
        <v>302</v>
      </c>
      <c r="C127" s="30" t="s">
        <v>303</v>
      </c>
      <c r="D127" s="4"/>
      <c r="E127" s="4"/>
      <c r="F127" s="4">
        <v>127.0</v>
      </c>
      <c r="H127" s="4"/>
      <c r="I127" s="30" t="b">
        <v>1</v>
      </c>
      <c r="L127" s="30" t="s">
        <v>304</v>
      </c>
      <c r="N127" s="4"/>
      <c r="S127" s="4">
        <v>5.0</v>
      </c>
      <c r="W127" s="4" t="str">
        <f>IFERROR(__xludf.DUMMYFUNCTION("""COMPUTED_VALUE"""),"yes_no_na2")</f>
        <v>yes_no_na2</v>
      </c>
      <c r="X127" s="4"/>
      <c r="Y127" s="4"/>
    </row>
    <row r="128" ht="15.75" customHeight="1">
      <c r="A128" s="4" t="s">
        <v>48</v>
      </c>
      <c r="B128" s="30" t="s">
        <v>305</v>
      </c>
      <c r="C128" s="30" t="s">
        <v>226</v>
      </c>
      <c r="D128" s="4"/>
      <c r="E128" s="4"/>
      <c r="F128" s="4">
        <v>128.0</v>
      </c>
      <c r="H128" s="4"/>
      <c r="I128" s="4"/>
      <c r="N128" s="4"/>
      <c r="S128" s="4">
        <v>9.0</v>
      </c>
      <c r="W128" s="4"/>
      <c r="X128" s="4" t="s">
        <v>32</v>
      </c>
      <c r="Y128" s="4"/>
    </row>
    <row r="129" ht="15.75" customHeight="1">
      <c r="A129" s="4" t="s">
        <v>42</v>
      </c>
      <c r="B129" s="30" t="s">
        <v>306</v>
      </c>
      <c r="C129" s="30" t="s">
        <v>307</v>
      </c>
      <c r="D129" s="4"/>
      <c r="E129" s="4"/>
      <c r="F129" s="4">
        <v>129.0</v>
      </c>
      <c r="H129" s="4"/>
      <c r="I129" s="4"/>
      <c r="N129" s="4"/>
      <c r="S129" s="4">
        <v>6.0</v>
      </c>
      <c r="W129" s="4"/>
      <c r="X129" s="4" t="s">
        <v>32</v>
      </c>
      <c r="Y129" s="4"/>
    </row>
    <row r="130" ht="15.75" customHeight="1">
      <c r="A130" s="30" t="s">
        <v>231</v>
      </c>
      <c r="B130" s="30" t="s">
        <v>308</v>
      </c>
      <c r="C130" s="30" t="s">
        <v>309</v>
      </c>
      <c r="D130" s="4"/>
      <c r="E130" s="4"/>
      <c r="F130" s="4">
        <v>130.0</v>
      </c>
      <c r="H130" s="4"/>
      <c r="I130" s="30" t="b">
        <v>1</v>
      </c>
      <c r="L130" s="30" t="s">
        <v>310</v>
      </c>
      <c r="N130" s="4"/>
      <c r="S130" s="4">
        <v>5.0</v>
      </c>
      <c r="W130" s="4" t="str">
        <f>IFERROR(__xludf.DUMMYFUNCTION("""COMPUTED_VALUE"""),"yes_no_na2")</f>
        <v>yes_no_na2</v>
      </c>
      <c r="X130" s="4"/>
      <c r="Y130" s="4"/>
    </row>
    <row r="131" ht="15.75" customHeight="1">
      <c r="A131" s="4" t="s">
        <v>48</v>
      </c>
      <c r="B131" s="30" t="s">
        <v>311</v>
      </c>
      <c r="C131" s="30" t="s">
        <v>226</v>
      </c>
      <c r="D131" s="4"/>
      <c r="E131" s="4"/>
      <c r="F131" s="4">
        <v>131.0</v>
      </c>
      <c r="H131" s="4"/>
      <c r="I131" s="4"/>
      <c r="N131" s="4"/>
      <c r="S131" s="4">
        <v>9.0</v>
      </c>
      <c r="W131" s="4"/>
      <c r="X131" s="4" t="s">
        <v>32</v>
      </c>
      <c r="Y131" s="4"/>
    </row>
    <row r="132" ht="15.75" customHeight="1">
      <c r="A132" s="4" t="s">
        <v>42</v>
      </c>
      <c r="B132" s="30" t="s">
        <v>312</v>
      </c>
      <c r="C132" s="30" t="s">
        <v>313</v>
      </c>
      <c r="D132" s="4"/>
      <c r="E132" s="4"/>
      <c r="F132" s="4">
        <v>132.0</v>
      </c>
      <c r="H132" s="4"/>
      <c r="I132" s="4"/>
      <c r="N132" s="4"/>
      <c r="S132" s="4">
        <v>6.0</v>
      </c>
      <c r="W132" s="4"/>
      <c r="X132" s="4" t="s">
        <v>32</v>
      </c>
      <c r="Y132" s="4"/>
    </row>
    <row r="133" ht="15.75" customHeight="1">
      <c r="A133" s="30" t="s">
        <v>231</v>
      </c>
      <c r="B133" s="30" t="s">
        <v>314</v>
      </c>
      <c r="C133" s="30" t="s">
        <v>315</v>
      </c>
      <c r="D133" s="4"/>
      <c r="E133" s="4"/>
      <c r="F133" s="4">
        <v>133.0</v>
      </c>
      <c r="H133" s="4"/>
      <c r="I133" s="30" t="b">
        <v>1</v>
      </c>
      <c r="L133" s="30" t="s">
        <v>316</v>
      </c>
      <c r="N133" s="4"/>
      <c r="S133" s="4">
        <v>5.0</v>
      </c>
      <c r="W133" s="4" t="str">
        <f>IFERROR(__xludf.DUMMYFUNCTION("""COMPUTED_VALUE"""),"yes_no_na2")</f>
        <v>yes_no_na2</v>
      </c>
      <c r="X133" s="4"/>
      <c r="Y133" s="4"/>
    </row>
    <row r="134" ht="15.75" customHeight="1">
      <c r="A134" s="4" t="s">
        <v>48</v>
      </c>
      <c r="B134" s="30" t="s">
        <v>317</v>
      </c>
      <c r="C134" s="30" t="s">
        <v>226</v>
      </c>
      <c r="D134" s="4"/>
      <c r="E134" s="4"/>
      <c r="F134" s="4">
        <v>134.0</v>
      </c>
      <c r="H134" s="4"/>
      <c r="I134" s="4"/>
      <c r="N134" s="4"/>
      <c r="S134" s="4">
        <v>9.0</v>
      </c>
      <c r="W134" s="4"/>
      <c r="X134" s="4" t="s">
        <v>32</v>
      </c>
      <c r="Y134" s="4"/>
    </row>
    <row r="135" ht="15.75" customHeight="1">
      <c r="A135" s="30" t="s">
        <v>231</v>
      </c>
      <c r="B135" s="30" t="s">
        <v>318</v>
      </c>
      <c r="C135" s="30" t="s">
        <v>319</v>
      </c>
      <c r="D135" s="4"/>
      <c r="E135" s="4"/>
      <c r="F135" s="4">
        <v>135.0</v>
      </c>
      <c r="H135" s="4"/>
      <c r="I135" s="30" t="b">
        <v>1</v>
      </c>
      <c r="L135" s="30" t="s">
        <v>320</v>
      </c>
      <c r="N135" s="4"/>
      <c r="S135" s="4">
        <v>5.0</v>
      </c>
      <c r="W135" s="4" t="str">
        <f>IFERROR(__xludf.DUMMYFUNCTION("""COMPUTED_VALUE"""),"yes_no_na2")</f>
        <v>yes_no_na2</v>
      </c>
      <c r="X135" s="4"/>
      <c r="Y135" s="4"/>
    </row>
    <row r="136" ht="15.75" customHeight="1">
      <c r="A136" s="4" t="s">
        <v>48</v>
      </c>
      <c r="B136" s="30" t="s">
        <v>321</v>
      </c>
      <c r="C136" s="30" t="s">
        <v>226</v>
      </c>
      <c r="D136" s="4"/>
      <c r="E136" s="4"/>
      <c r="F136" s="4">
        <v>136.0</v>
      </c>
      <c r="H136" s="4"/>
      <c r="I136" s="4"/>
      <c r="N136" s="4"/>
      <c r="S136" s="4">
        <v>9.0</v>
      </c>
      <c r="W136" s="4"/>
      <c r="X136" s="4" t="s">
        <v>32</v>
      </c>
      <c r="Y136" s="4"/>
    </row>
    <row r="137" ht="15.75" customHeight="1">
      <c r="A137" s="30" t="s">
        <v>231</v>
      </c>
      <c r="B137" s="30" t="s">
        <v>322</v>
      </c>
      <c r="C137" s="30" t="s">
        <v>323</v>
      </c>
      <c r="D137" s="4"/>
      <c r="E137" s="4"/>
      <c r="F137" s="4">
        <v>137.0</v>
      </c>
      <c r="H137" s="4"/>
      <c r="I137" s="30" t="b">
        <v>1</v>
      </c>
      <c r="L137" s="30" t="s">
        <v>324</v>
      </c>
      <c r="N137" s="4"/>
      <c r="S137" s="4">
        <v>5.0</v>
      </c>
      <c r="W137" s="4" t="str">
        <f>IFERROR(__xludf.DUMMYFUNCTION("""COMPUTED_VALUE"""),"yes_no_na2")</f>
        <v>yes_no_na2</v>
      </c>
      <c r="X137" s="4"/>
      <c r="Y137" s="4"/>
    </row>
    <row r="138" ht="15.75" customHeight="1">
      <c r="A138" s="4" t="s">
        <v>48</v>
      </c>
      <c r="B138" s="30" t="s">
        <v>325</v>
      </c>
      <c r="C138" s="30" t="s">
        <v>226</v>
      </c>
      <c r="D138" s="4"/>
      <c r="E138" s="4"/>
      <c r="F138" s="4">
        <v>138.0</v>
      </c>
      <c r="H138" s="4"/>
      <c r="I138" s="4"/>
      <c r="N138" s="4"/>
      <c r="S138" s="4">
        <v>9.0</v>
      </c>
      <c r="W138" s="4"/>
      <c r="X138" s="4" t="s">
        <v>32</v>
      </c>
      <c r="Y138" s="4"/>
    </row>
    <row r="139" ht="15.75" customHeight="1">
      <c r="A139" s="30" t="s">
        <v>42</v>
      </c>
      <c r="B139" s="30" t="s">
        <v>326</v>
      </c>
      <c r="C139" s="30" t="s">
        <v>327</v>
      </c>
      <c r="D139" s="4"/>
      <c r="E139" s="4"/>
      <c r="F139" s="4">
        <v>139.0</v>
      </c>
      <c r="H139" s="4"/>
      <c r="I139" s="4"/>
      <c r="N139" s="4"/>
      <c r="S139" s="4">
        <v>6.0</v>
      </c>
      <c r="W139" s="4"/>
      <c r="X139" s="4" t="s">
        <v>32</v>
      </c>
      <c r="Y139" s="4"/>
    </row>
    <row r="140" ht="15.75" customHeight="1">
      <c r="A140" s="30" t="s">
        <v>231</v>
      </c>
      <c r="B140" s="30" t="s">
        <v>328</v>
      </c>
      <c r="C140" s="30" t="s">
        <v>329</v>
      </c>
      <c r="D140" s="4"/>
      <c r="E140" s="4"/>
      <c r="F140" s="4">
        <v>140.0</v>
      </c>
      <c r="H140" s="4"/>
      <c r="I140" s="30" t="b">
        <v>1</v>
      </c>
      <c r="L140" s="30" t="s">
        <v>330</v>
      </c>
      <c r="N140" s="4"/>
      <c r="S140" s="4">
        <v>5.0</v>
      </c>
      <c r="W140" s="4" t="str">
        <f>IFERROR(__xludf.DUMMYFUNCTION("""COMPUTED_VALUE"""),"yes_no_na2")</f>
        <v>yes_no_na2</v>
      </c>
      <c r="X140" s="4"/>
      <c r="Y140" s="4"/>
    </row>
    <row r="141" ht="15.75" customHeight="1">
      <c r="A141" s="4" t="s">
        <v>48</v>
      </c>
      <c r="B141" s="30" t="s">
        <v>331</v>
      </c>
      <c r="C141" s="30" t="s">
        <v>226</v>
      </c>
      <c r="D141" s="4"/>
      <c r="E141" s="4"/>
      <c r="F141" s="4">
        <v>141.0</v>
      </c>
      <c r="H141" s="4"/>
      <c r="I141" s="4"/>
      <c r="N141" s="4"/>
      <c r="S141" s="4">
        <v>9.0</v>
      </c>
      <c r="W141" s="4"/>
      <c r="X141" s="4" t="s">
        <v>32</v>
      </c>
      <c r="Y141" s="4"/>
    </row>
    <row r="142" ht="15.75" customHeight="1">
      <c r="A142" s="30" t="s">
        <v>42</v>
      </c>
      <c r="B142" s="30" t="s">
        <v>332</v>
      </c>
      <c r="C142" s="30" t="s">
        <v>333</v>
      </c>
      <c r="D142" s="4"/>
      <c r="E142" s="4"/>
      <c r="F142" s="4">
        <v>142.0</v>
      </c>
      <c r="H142" s="4"/>
      <c r="I142" s="4"/>
      <c r="N142" s="4"/>
      <c r="S142" s="4">
        <v>6.0</v>
      </c>
      <c r="W142" s="4"/>
      <c r="X142" s="4" t="s">
        <v>32</v>
      </c>
      <c r="Y142" s="4"/>
    </row>
    <row r="143" ht="15.75" customHeight="1">
      <c r="A143" s="30" t="s">
        <v>231</v>
      </c>
      <c r="B143" s="30" t="s">
        <v>334</v>
      </c>
      <c r="C143" s="30" t="s">
        <v>335</v>
      </c>
      <c r="D143" s="4"/>
      <c r="E143" s="4"/>
      <c r="F143" s="4">
        <v>143.0</v>
      </c>
      <c r="H143" s="4"/>
      <c r="I143" s="30" t="b">
        <v>1</v>
      </c>
      <c r="L143" s="30" t="s">
        <v>336</v>
      </c>
      <c r="N143" s="4"/>
      <c r="S143" s="4">
        <v>5.0</v>
      </c>
      <c r="W143" s="4" t="str">
        <f>IFERROR(__xludf.DUMMYFUNCTION("""COMPUTED_VALUE"""),"yes_no_na2")</f>
        <v>yes_no_na2</v>
      </c>
      <c r="X143" s="4"/>
      <c r="Y143" s="4"/>
    </row>
    <row r="144" ht="15.75" customHeight="1">
      <c r="A144" s="4" t="s">
        <v>48</v>
      </c>
      <c r="B144" s="30" t="s">
        <v>337</v>
      </c>
      <c r="C144" s="30" t="s">
        <v>226</v>
      </c>
      <c r="D144" s="4"/>
      <c r="E144" s="4"/>
      <c r="F144" s="4">
        <v>144.0</v>
      </c>
      <c r="H144" s="4"/>
      <c r="I144" s="4"/>
      <c r="N144" s="4"/>
      <c r="S144" s="4">
        <v>9.0</v>
      </c>
      <c r="W144" s="4"/>
      <c r="X144" s="4" t="s">
        <v>32</v>
      </c>
      <c r="Y144" s="4"/>
    </row>
    <row r="145" ht="15.75" customHeight="1">
      <c r="A145" s="30" t="s">
        <v>42</v>
      </c>
      <c r="B145" s="30" t="s">
        <v>338</v>
      </c>
      <c r="C145" s="30" t="s">
        <v>339</v>
      </c>
      <c r="D145" s="4"/>
      <c r="E145" s="4"/>
      <c r="F145" s="4">
        <v>145.0</v>
      </c>
      <c r="H145" s="4"/>
      <c r="I145" s="4"/>
      <c r="N145" s="4"/>
      <c r="S145" s="4">
        <v>6.0</v>
      </c>
      <c r="W145" s="4"/>
      <c r="X145" s="4" t="s">
        <v>32</v>
      </c>
      <c r="Y145" s="4"/>
    </row>
    <row r="146" ht="15.75" customHeight="1">
      <c r="A146" s="30" t="s">
        <v>340</v>
      </c>
      <c r="B146" s="30" t="s">
        <v>341</v>
      </c>
      <c r="C146" s="30" t="s">
        <v>342</v>
      </c>
      <c r="D146" s="4"/>
      <c r="E146" s="4"/>
      <c r="F146" s="4">
        <v>146.0</v>
      </c>
      <c r="H146" s="4"/>
      <c r="I146" s="30" t="b">
        <v>1</v>
      </c>
      <c r="L146" s="30" t="s">
        <v>343</v>
      </c>
      <c r="N146" s="4"/>
      <c r="S146" s="4">
        <v>5.0</v>
      </c>
      <c r="W146" s="4" t="str">
        <f>IFERROR(__xludf.DUMMYFUNCTION("""COMPUTED_VALUE"""),"yes_no_na1")</f>
        <v>yes_no_na1</v>
      </c>
      <c r="X146" s="4"/>
      <c r="Y146" s="4"/>
    </row>
    <row r="147" ht="15.75" customHeight="1">
      <c r="A147" s="4" t="s">
        <v>48</v>
      </c>
      <c r="B147" s="30" t="s">
        <v>344</v>
      </c>
      <c r="C147" s="30" t="s">
        <v>226</v>
      </c>
      <c r="D147" s="4"/>
      <c r="E147" s="4"/>
      <c r="F147" s="4">
        <v>147.0</v>
      </c>
      <c r="H147" s="4"/>
      <c r="I147" s="4"/>
      <c r="N147" s="4"/>
      <c r="S147" s="4">
        <v>9.0</v>
      </c>
      <c r="W147" s="4"/>
      <c r="X147" s="4" t="s">
        <v>32</v>
      </c>
      <c r="Y147" s="4"/>
    </row>
    <row r="148" ht="15.75" customHeight="1">
      <c r="A148" s="30" t="s">
        <v>42</v>
      </c>
      <c r="B148" s="30" t="s">
        <v>345</v>
      </c>
      <c r="C148" s="30" t="s">
        <v>346</v>
      </c>
      <c r="D148" s="4"/>
      <c r="E148" s="4"/>
      <c r="F148" s="4">
        <v>148.0</v>
      </c>
      <c r="H148" s="4"/>
      <c r="I148" s="4"/>
      <c r="N148" s="4"/>
      <c r="S148" s="4">
        <v>6.0</v>
      </c>
      <c r="W148" s="4"/>
      <c r="X148" s="4" t="s">
        <v>32</v>
      </c>
      <c r="Y148" s="4"/>
    </row>
    <row r="149" ht="15.75" customHeight="1">
      <c r="A149" s="30" t="s">
        <v>221</v>
      </c>
      <c r="B149" s="30" t="s">
        <v>347</v>
      </c>
      <c r="C149" s="30" t="s">
        <v>348</v>
      </c>
      <c r="D149" s="4"/>
      <c r="E149" s="4"/>
      <c r="F149" s="4">
        <v>149.0</v>
      </c>
      <c r="H149" s="4"/>
      <c r="I149" s="30" t="b">
        <v>1</v>
      </c>
      <c r="L149" s="30" t="s">
        <v>349</v>
      </c>
      <c r="N149" s="4"/>
      <c r="S149" s="4">
        <v>5.0</v>
      </c>
      <c r="W149" s="4" t="str">
        <f>IFERROR(__xludf.DUMMYFUNCTION("""COMPUTED_VALUE"""),"yes_no_na3")</f>
        <v>yes_no_na3</v>
      </c>
      <c r="X149" s="4"/>
      <c r="Y149" s="4"/>
    </row>
    <row r="150" ht="15.75" customHeight="1">
      <c r="A150" s="4" t="s">
        <v>48</v>
      </c>
      <c r="B150" s="30" t="s">
        <v>350</v>
      </c>
      <c r="C150" s="30" t="s">
        <v>226</v>
      </c>
      <c r="D150" s="4"/>
      <c r="E150" s="4"/>
      <c r="F150" s="4">
        <v>150.0</v>
      </c>
      <c r="H150" s="4"/>
      <c r="I150" s="4"/>
      <c r="N150" s="4"/>
      <c r="S150" s="4">
        <v>9.0</v>
      </c>
      <c r="W150" s="4"/>
      <c r="X150" s="4" t="s">
        <v>32</v>
      </c>
      <c r="Y150" s="4"/>
    </row>
    <row r="151" ht="15.75" customHeight="1">
      <c r="A151" s="30" t="s">
        <v>221</v>
      </c>
      <c r="B151" s="30" t="s">
        <v>351</v>
      </c>
      <c r="C151" s="30" t="s">
        <v>352</v>
      </c>
      <c r="D151" s="4"/>
      <c r="E151" s="4"/>
      <c r="F151" s="4">
        <v>151.0</v>
      </c>
      <c r="H151" s="4"/>
      <c r="I151" s="30" t="b">
        <v>1</v>
      </c>
      <c r="L151" s="30" t="s">
        <v>353</v>
      </c>
      <c r="N151" s="4"/>
      <c r="S151" s="4">
        <v>5.0</v>
      </c>
      <c r="W151" s="4" t="str">
        <f>IFERROR(__xludf.DUMMYFUNCTION("""COMPUTED_VALUE"""),"yes_no_na3")</f>
        <v>yes_no_na3</v>
      </c>
      <c r="X151" s="4"/>
      <c r="Y151" s="4"/>
    </row>
    <row r="152" ht="15.75" customHeight="1">
      <c r="A152" s="4" t="s">
        <v>48</v>
      </c>
      <c r="B152" s="30" t="s">
        <v>354</v>
      </c>
      <c r="C152" s="30" t="s">
        <v>226</v>
      </c>
      <c r="D152" s="4"/>
      <c r="E152" s="4"/>
      <c r="F152" s="4">
        <v>152.0</v>
      </c>
      <c r="H152" s="4"/>
      <c r="I152" s="4"/>
      <c r="N152" s="4"/>
      <c r="S152" s="4">
        <v>9.0</v>
      </c>
      <c r="W152" s="4"/>
      <c r="X152" s="4" t="s">
        <v>32</v>
      </c>
      <c r="Y152" s="4"/>
    </row>
    <row r="153" ht="15.75" customHeight="1">
      <c r="A153" s="30" t="s">
        <v>42</v>
      </c>
      <c r="B153" s="30" t="s">
        <v>355</v>
      </c>
      <c r="C153" s="30" t="s">
        <v>356</v>
      </c>
      <c r="D153" s="4"/>
      <c r="E153" s="4"/>
      <c r="F153" s="4">
        <v>153.0</v>
      </c>
      <c r="H153" s="4"/>
      <c r="I153" s="4"/>
      <c r="N153" s="4"/>
      <c r="S153" s="4">
        <v>6.0</v>
      </c>
      <c r="W153" s="4"/>
      <c r="X153" s="4" t="s">
        <v>32</v>
      </c>
      <c r="Y153" s="4"/>
    </row>
    <row r="154" ht="15.75" customHeight="1">
      <c r="A154" s="30" t="s">
        <v>231</v>
      </c>
      <c r="B154" s="30" t="s">
        <v>357</v>
      </c>
      <c r="C154" s="30" t="s">
        <v>358</v>
      </c>
      <c r="D154" s="4"/>
      <c r="E154" s="4"/>
      <c r="F154" s="4">
        <v>154.0</v>
      </c>
      <c r="H154" s="4"/>
      <c r="I154" s="30" t="b">
        <v>1</v>
      </c>
      <c r="L154" s="30" t="s">
        <v>359</v>
      </c>
      <c r="N154" s="4"/>
      <c r="S154" s="4">
        <v>5.0</v>
      </c>
      <c r="W154" s="4" t="str">
        <f>IFERROR(__xludf.DUMMYFUNCTION("""COMPUTED_VALUE"""),"yes_no_na2")</f>
        <v>yes_no_na2</v>
      </c>
      <c r="X154" s="4"/>
      <c r="Y154" s="4"/>
    </row>
    <row r="155" ht="15.75" customHeight="1">
      <c r="A155" s="4" t="s">
        <v>48</v>
      </c>
      <c r="B155" s="30" t="s">
        <v>360</v>
      </c>
      <c r="C155" s="30" t="s">
        <v>226</v>
      </c>
      <c r="D155" s="4"/>
      <c r="E155" s="4"/>
      <c r="F155" s="4">
        <v>155.0</v>
      </c>
      <c r="H155" s="4"/>
      <c r="I155" s="4"/>
      <c r="N155" s="4"/>
      <c r="S155" s="4">
        <v>9.0</v>
      </c>
      <c r="W155" s="4"/>
      <c r="X155" s="4" t="s">
        <v>32</v>
      </c>
      <c r="Y155" s="4"/>
    </row>
    <row r="156" ht="15.75" customHeight="1">
      <c r="A156" s="30" t="s">
        <v>42</v>
      </c>
      <c r="B156" s="30" t="s">
        <v>361</v>
      </c>
      <c r="C156" s="30" t="s">
        <v>362</v>
      </c>
      <c r="D156" s="4"/>
      <c r="E156" s="4"/>
      <c r="F156" s="4">
        <v>156.0</v>
      </c>
      <c r="H156" s="4"/>
      <c r="I156" s="4"/>
      <c r="N156" s="4"/>
      <c r="S156" s="4">
        <v>6.0</v>
      </c>
      <c r="W156" s="4"/>
      <c r="X156" s="4" t="s">
        <v>32</v>
      </c>
      <c r="Y156" s="4"/>
    </row>
    <row r="157" ht="15.75" customHeight="1">
      <c r="A157" s="30" t="s">
        <v>231</v>
      </c>
      <c r="B157" s="30" t="s">
        <v>363</v>
      </c>
      <c r="C157" s="30" t="s">
        <v>364</v>
      </c>
      <c r="D157" s="4"/>
      <c r="E157" s="4"/>
      <c r="F157" s="4">
        <v>157.0</v>
      </c>
      <c r="H157" s="4"/>
      <c r="I157" s="30" t="b">
        <v>1</v>
      </c>
      <c r="L157" s="30" t="s">
        <v>365</v>
      </c>
      <c r="N157" s="4"/>
      <c r="S157" s="4">
        <v>5.0</v>
      </c>
      <c r="W157" s="4" t="str">
        <f>IFERROR(__xludf.DUMMYFUNCTION("""COMPUTED_VALUE"""),"yes_no_na2")</f>
        <v>yes_no_na2</v>
      </c>
      <c r="X157" s="4"/>
      <c r="Y157" s="4"/>
    </row>
    <row r="158" ht="15.75" customHeight="1">
      <c r="A158" s="4" t="s">
        <v>48</v>
      </c>
      <c r="B158" s="30" t="s">
        <v>366</v>
      </c>
      <c r="C158" s="30" t="s">
        <v>226</v>
      </c>
      <c r="D158" s="4"/>
      <c r="E158" s="4"/>
      <c r="F158" s="4">
        <v>158.0</v>
      </c>
      <c r="H158" s="4"/>
      <c r="I158" s="4"/>
      <c r="N158" s="4"/>
      <c r="S158" s="4">
        <v>9.0</v>
      </c>
      <c r="W158" s="4"/>
      <c r="X158" s="4" t="s">
        <v>32</v>
      </c>
      <c r="Y158" s="4"/>
    </row>
    <row r="159" ht="15.75" customHeight="1">
      <c r="A159" s="30" t="s">
        <v>42</v>
      </c>
      <c r="B159" s="30" t="s">
        <v>367</v>
      </c>
      <c r="C159" s="30" t="s">
        <v>368</v>
      </c>
      <c r="D159" s="4"/>
      <c r="E159" s="4"/>
      <c r="F159" s="4">
        <v>159.0</v>
      </c>
      <c r="H159" s="4"/>
      <c r="I159" s="4"/>
      <c r="N159" s="4"/>
      <c r="S159" s="4">
        <v>6.0</v>
      </c>
      <c r="W159" s="4"/>
      <c r="X159" s="4" t="s">
        <v>32</v>
      </c>
      <c r="Y159" s="4"/>
    </row>
    <row r="160" ht="15.75" customHeight="1">
      <c r="A160" s="30" t="s">
        <v>231</v>
      </c>
      <c r="B160" s="30" t="s">
        <v>369</v>
      </c>
      <c r="C160" s="30" t="s">
        <v>370</v>
      </c>
      <c r="D160" s="4"/>
      <c r="E160" s="4"/>
      <c r="F160" s="4">
        <v>160.0</v>
      </c>
      <c r="H160" s="4"/>
      <c r="I160" s="30" t="b">
        <v>1</v>
      </c>
      <c r="L160" s="30" t="s">
        <v>371</v>
      </c>
      <c r="N160" s="4"/>
      <c r="S160" s="4">
        <v>5.0</v>
      </c>
      <c r="W160" s="4" t="str">
        <f>IFERROR(__xludf.DUMMYFUNCTION("""COMPUTED_VALUE"""),"yes_no_na2")</f>
        <v>yes_no_na2</v>
      </c>
      <c r="X160" s="4"/>
      <c r="Y160" s="4"/>
    </row>
    <row r="161" ht="15.75" customHeight="1">
      <c r="A161" s="4" t="s">
        <v>48</v>
      </c>
      <c r="B161" s="30" t="s">
        <v>372</v>
      </c>
      <c r="C161" s="30" t="s">
        <v>226</v>
      </c>
      <c r="D161" s="4"/>
      <c r="E161" s="4"/>
      <c r="F161" s="4">
        <v>161.0</v>
      </c>
      <c r="H161" s="4"/>
      <c r="I161" s="4"/>
      <c r="N161" s="4"/>
      <c r="S161" s="4">
        <v>9.0</v>
      </c>
      <c r="W161" s="4"/>
      <c r="X161" s="4" t="s">
        <v>32</v>
      </c>
      <c r="Y161" s="4"/>
    </row>
    <row r="162" ht="15.75" customHeight="1">
      <c r="A162" s="30" t="s">
        <v>231</v>
      </c>
      <c r="B162" s="30" t="s">
        <v>373</v>
      </c>
      <c r="C162" s="30" t="s">
        <v>374</v>
      </c>
      <c r="D162" s="4"/>
      <c r="E162" s="4"/>
      <c r="F162" s="4">
        <v>162.0</v>
      </c>
      <c r="H162" s="4"/>
      <c r="I162" s="30" t="b">
        <v>1</v>
      </c>
      <c r="L162" s="30" t="s">
        <v>375</v>
      </c>
      <c r="N162" s="4"/>
      <c r="S162" s="4">
        <v>5.0</v>
      </c>
      <c r="W162" s="4" t="str">
        <f>IFERROR(__xludf.DUMMYFUNCTION("""COMPUTED_VALUE"""),"yes_no_na2")</f>
        <v>yes_no_na2</v>
      </c>
      <c r="X162" s="4"/>
      <c r="Y162" s="4"/>
    </row>
    <row r="163" ht="15.75" customHeight="1">
      <c r="A163" s="4" t="s">
        <v>48</v>
      </c>
      <c r="B163" s="30" t="s">
        <v>376</v>
      </c>
      <c r="C163" s="52" t="s">
        <v>226</v>
      </c>
      <c r="D163" s="4"/>
      <c r="E163" s="4"/>
      <c r="F163" s="4">
        <v>163.0</v>
      </c>
      <c r="H163" s="4"/>
      <c r="I163" s="4"/>
      <c r="N163" s="4"/>
      <c r="S163" s="4">
        <v>9.0</v>
      </c>
      <c r="W163" s="4"/>
      <c r="X163" s="4" t="s">
        <v>32</v>
      </c>
      <c r="Y163" s="4"/>
    </row>
    <row r="164" ht="15.75" customHeight="1">
      <c r="A164" s="30" t="s">
        <v>231</v>
      </c>
      <c r="B164" s="30" t="s">
        <v>377</v>
      </c>
      <c r="C164" s="30" t="s">
        <v>378</v>
      </c>
      <c r="D164" s="4"/>
      <c r="E164" s="4"/>
      <c r="F164" s="4">
        <v>164.0</v>
      </c>
      <c r="H164" s="4"/>
      <c r="I164" s="30" t="b">
        <v>1</v>
      </c>
      <c r="L164" s="30" t="s">
        <v>379</v>
      </c>
      <c r="N164" s="4"/>
      <c r="S164" s="4">
        <v>5.0</v>
      </c>
      <c r="W164" s="4" t="str">
        <f>IFERROR(__xludf.DUMMYFUNCTION("""COMPUTED_VALUE"""),"yes_no_na2")</f>
        <v>yes_no_na2</v>
      </c>
      <c r="X164" s="4"/>
      <c r="Y164" s="4"/>
    </row>
    <row r="165" ht="15.75" customHeight="1">
      <c r="A165" s="4" t="s">
        <v>48</v>
      </c>
      <c r="B165" s="30" t="s">
        <v>380</v>
      </c>
      <c r="C165" s="30" t="s">
        <v>226</v>
      </c>
      <c r="D165" s="4"/>
      <c r="E165" s="4"/>
      <c r="F165" s="4">
        <v>165.0</v>
      </c>
      <c r="H165" s="4"/>
      <c r="I165" s="4"/>
      <c r="N165" s="4"/>
      <c r="S165" s="4">
        <v>9.0</v>
      </c>
      <c r="W165" s="4"/>
      <c r="X165" s="4" t="s">
        <v>32</v>
      </c>
      <c r="Y165" s="4"/>
    </row>
    <row r="166" ht="15.75" customHeight="1">
      <c r="A166" s="30" t="s">
        <v>231</v>
      </c>
      <c r="B166" s="30" t="s">
        <v>381</v>
      </c>
      <c r="C166" s="30" t="s">
        <v>382</v>
      </c>
      <c r="D166" s="4"/>
      <c r="E166" s="4"/>
      <c r="F166" s="4">
        <v>166.0</v>
      </c>
      <c r="H166" s="4"/>
      <c r="I166" s="30" t="b">
        <v>1</v>
      </c>
      <c r="L166" s="30" t="s">
        <v>383</v>
      </c>
      <c r="N166" s="4"/>
      <c r="S166" s="4">
        <v>5.0</v>
      </c>
      <c r="W166" s="4" t="str">
        <f>IFERROR(__xludf.DUMMYFUNCTION("""COMPUTED_VALUE"""),"yes_no_na2")</f>
        <v>yes_no_na2</v>
      </c>
      <c r="X166" s="4"/>
      <c r="Y166" s="4"/>
    </row>
    <row r="167" ht="15.75" customHeight="1">
      <c r="A167" s="4" t="s">
        <v>48</v>
      </c>
      <c r="B167" s="30" t="s">
        <v>384</v>
      </c>
      <c r="C167" s="30" t="s">
        <v>226</v>
      </c>
      <c r="D167" s="4"/>
      <c r="E167" s="4"/>
      <c r="F167" s="4">
        <v>167.0</v>
      </c>
      <c r="H167" s="4"/>
      <c r="I167" s="4"/>
      <c r="N167" s="4"/>
      <c r="S167" s="4">
        <v>9.0</v>
      </c>
      <c r="W167" s="4"/>
      <c r="X167" s="4" t="s">
        <v>32</v>
      </c>
      <c r="Y167" s="4"/>
    </row>
    <row r="168" ht="15.75" customHeight="1">
      <c r="A168" s="30" t="s">
        <v>42</v>
      </c>
      <c r="B168" s="30" t="s">
        <v>385</v>
      </c>
      <c r="C168" s="30" t="s">
        <v>386</v>
      </c>
      <c r="D168" s="4"/>
      <c r="E168" s="4"/>
      <c r="F168" s="4">
        <v>168.0</v>
      </c>
      <c r="H168" s="4"/>
      <c r="I168" s="4"/>
      <c r="N168" s="4"/>
      <c r="S168" s="4">
        <v>6.0</v>
      </c>
      <c r="W168" s="4"/>
      <c r="X168" s="4" t="s">
        <v>32</v>
      </c>
      <c r="Y168" s="4"/>
    </row>
    <row r="169" ht="15.75" customHeight="1">
      <c r="A169" s="30" t="s">
        <v>231</v>
      </c>
      <c r="B169" s="30" t="s">
        <v>387</v>
      </c>
      <c r="C169" s="30" t="s">
        <v>388</v>
      </c>
      <c r="D169" s="4"/>
      <c r="E169" s="4"/>
      <c r="F169" s="4">
        <v>169.0</v>
      </c>
      <c r="H169" s="4"/>
      <c r="I169" s="30" t="b">
        <v>1</v>
      </c>
      <c r="L169" s="30" t="s">
        <v>389</v>
      </c>
      <c r="N169" s="4"/>
      <c r="S169" s="4">
        <v>5.0</v>
      </c>
      <c r="W169" s="4" t="str">
        <f>IFERROR(__xludf.DUMMYFUNCTION("""COMPUTED_VALUE"""),"yes_no_na2")</f>
        <v>yes_no_na2</v>
      </c>
      <c r="X169" s="4"/>
      <c r="Y169" s="4"/>
    </row>
    <row r="170" ht="15.75" customHeight="1">
      <c r="A170" s="4" t="s">
        <v>48</v>
      </c>
      <c r="B170" s="30" t="s">
        <v>390</v>
      </c>
      <c r="C170" s="30" t="s">
        <v>226</v>
      </c>
      <c r="D170" s="4"/>
      <c r="E170" s="4"/>
      <c r="F170" s="4">
        <v>170.0</v>
      </c>
      <c r="H170" s="4"/>
      <c r="I170" s="4"/>
      <c r="N170" s="4"/>
      <c r="S170" s="4">
        <v>9.0</v>
      </c>
      <c r="W170" s="4"/>
      <c r="X170" s="4" t="s">
        <v>32</v>
      </c>
      <c r="Y170" s="4"/>
    </row>
    <row r="171" ht="15.75" customHeight="1">
      <c r="A171" s="30" t="s">
        <v>42</v>
      </c>
      <c r="B171" s="30" t="s">
        <v>391</v>
      </c>
      <c r="C171" s="30" t="s">
        <v>392</v>
      </c>
      <c r="D171" s="4"/>
      <c r="E171" s="4"/>
      <c r="F171" s="4">
        <v>171.0</v>
      </c>
      <c r="H171" s="4"/>
      <c r="I171" s="4"/>
      <c r="N171" s="4"/>
      <c r="S171" s="4">
        <v>6.0</v>
      </c>
      <c r="W171" s="4"/>
      <c r="X171" s="4" t="s">
        <v>32</v>
      </c>
      <c r="Y171" s="4"/>
    </row>
    <row r="172" ht="15.75" customHeight="1">
      <c r="A172" s="53" t="s">
        <v>39</v>
      </c>
      <c r="B172" s="53" t="s">
        <v>393</v>
      </c>
      <c r="C172" s="53" t="s">
        <v>394</v>
      </c>
      <c r="D172" s="54"/>
      <c r="E172" s="54"/>
      <c r="F172" s="54">
        <v>172.0</v>
      </c>
      <c r="G172" s="55"/>
      <c r="H172" s="54"/>
      <c r="I172" s="54"/>
      <c r="J172" s="55"/>
      <c r="K172" s="55"/>
      <c r="L172" s="55"/>
      <c r="M172" s="55"/>
      <c r="N172" s="54"/>
      <c r="O172" s="55"/>
      <c r="P172" s="55"/>
      <c r="Q172" s="55"/>
      <c r="R172" s="55"/>
      <c r="S172" s="54">
        <v>11.0</v>
      </c>
      <c r="T172" s="55"/>
      <c r="U172" s="55"/>
      <c r="V172" s="55"/>
      <c r="W172" s="54"/>
      <c r="X172" s="54" t="s">
        <v>32</v>
      </c>
      <c r="Y172" s="54"/>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row>
    <row r="173" ht="15.75" customHeight="1">
      <c r="A173" s="30" t="s">
        <v>231</v>
      </c>
      <c r="B173" s="30" t="s">
        <v>395</v>
      </c>
      <c r="C173" s="30" t="s">
        <v>396</v>
      </c>
      <c r="D173" s="4"/>
      <c r="E173" s="4"/>
      <c r="F173" s="4">
        <v>173.0</v>
      </c>
      <c r="H173" s="4"/>
      <c r="I173" s="30" t="b">
        <v>1</v>
      </c>
      <c r="L173" s="30" t="s">
        <v>397</v>
      </c>
      <c r="N173" s="4"/>
      <c r="S173" s="4">
        <v>5.0</v>
      </c>
      <c r="W173" s="4" t="str">
        <f>IFERROR(__xludf.DUMMYFUNCTION("""COMPUTED_VALUE"""),"yes_no_na2")</f>
        <v>yes_no_na2</v>
      </c>
      <c r="X173" s="4"/>
      <c r="Y173" s="4"/>
    </row>
    <row r="174" ht="15.75" customHeight="1">
      <c r="A174" s="4" t="s">
        <v>48</v>
      </c>
      <c r="B174" s="30" t="s">
        <v>398</v>
      </c>
      <c r="C174" s="30" t="s">
        <v>226</v>
      </c>
      <c r="D174" s="4"/>
      <c r="E174" s="4"/>
      <c r="F174" s="4">
        <v>174.0</v>
      </c>
      <c r="H174" s="4"/>
      <c r="I174" s="4"/>
      <c r="N174" s="4"/>
      <c r="S174" s="4">
        <v>9.0</v>
      </c>
      <c r="W174" s="4"/>
      <c r="X174" s="4" t="s">
        <v>32</v>
      </c>
      <c r="Y174" s="4"/>
    </row>
    <row r="175" ht="15.75" customHeight="1">
      <c r="A175" s="30" t="s">
        <v>42</v>
      </c>
      <c r="B175" s="30" t="s">
        <v>399</v>
      </c>
      <c r="C175" s="30" t="s">
        <v>400</v>
      </c>
      <c r="D175" s="4"/>
      <c r="E175" s="4"/>
      <c r="F175" s="4">
        <v>175.0</v>
      </c>
      <c r="H175" s="4"/>
      <c r="I175" s="4"/>
      <c r="N175" s="4"/>
      <c r="S175" s="4">
        <v>6.0</v>
      </c>
      <c r="W175" s="4"/>
      <c r="X175" s="4" t="s">
        <v>32</v>
      </c>
      <c r="Y175" s="4"/>
    </row>
    <row r="176" ht="15.75" customHeight="1">
      <c r="A176" s="30" t="s">
        <v>231</v>
      </c>
      <c r="B176" s="30" t="s">
        <v>401</v>
      </c>
      <c r="C176" s="30" t="s">
        <v>402</v>
      </c>
      <c r="D176" s="4"/>
      <c r="E176" s="4"/>
      <c r="F176" s="4">
        <v>176.0</v>
      </c>
      <c r="H176" s="4"/>
      <c r="I176" s="30" t="b">
        <v>1</v>
      </c>
      <c r="L176" s="30" t="s">
        <v>403</v>
      </c>
      <c r="N176" s="4"/>
      <c r="S176" s="4">
        <v>5.0</v>
      </c>
      <c r="W176" s="4" t="str">
        <f>IFERROR(__xludf.DUMMYFUNCTION("""COMPUTED_VALUE"""),"yes_no_na2")</f>
        <v>yes_no_na2</v>
      </c>
      <c r="X176" s="4"/>
      <c r="Y176" s="4"/>
    </row>
    <row r="177" ht="15.75" customHeight="1">
      <c r="A177" s="4" t="s">
        <v>48</v>
      </c>
      <c r="B177" s="30" t="s">
        <v>404</v>
      </c>
      <c r="C177" s="30" t="s">
        <v>226</v>
      </c>
      <c r="D177" s="4"/>
      <c r="E177" s="4"/>
      <c r="F177" s="4">
        <v>177.0</v>
      </c>
      <c r="H177" s="4"/>
      <c r="I177" s="4"/>
      <c r="N177" s="4"/>
      <c r="S177" s="4">
        <v>9.0</v>
      </c>
      <c r="W177" s="4"/>
      <c r="X177" s="4" t="s">
        <v>32</v>
      </c>
      <c r="Y177" s="4"/>
    </row>
    <row r="178" ht="15.75" customHeight="1">
      <c r="A178" s="30" t="s">
        <v>231</v>
      </c>
      <c r="B178" s="30" t="s">
        <v>405</v>
      </c>
      <c r="C178" s="30" t="s">
        <v>406</v>
      </c>
      <c r="D178" s="4"/>
      <c r="E178" s="4"/>
      <c r="F178" s="4">
        <v>178.0</v>
      </c>
      <c r="H178" s="4"/>
      <c r="I178" s="30" t="b">
        <v>1</v>
      </c>
      <c r="L178" s="30" t="s">
        <v>407</v>
      </c>
      <c r="N178" s="4"/>
      <c r="S178" s="4">
        <v>5.0</v>
      </c>
      <c r="W178" s="4" t="str">
        <f>IFERROR(__xludf.DUMMYFUNCTION("""COMPUTED_VALUE"""),"yes_no_na2")</f>
        <v>yes_no_na2</v>
      </c>
      <c r="X178" s="4"/>
      <c r="Y178" s="4"/>
    </row>
    <row r="179" ht="15.75" customHeight="1">
      <c r="A179" s="4" t="s">
        <v>48</v>
      </c>
      <c r="B179" s="30" t="s">
        <v>408</v>
      </c>
      <c r="C179" s="30" t="s">
        <v>226</v>
      </c>
      <c r="D179" s="4"/>
      <c r="E179" s="4"/>
      <c r="F179" s="4">
        <v>179.0</v>
      </c>
      <c r="H179" s="4"/>
      <c r="I179" s="4"/>
      <c r="N179" s="4"/>
      <c r="S179" s="4">
        <v>9.0</v>
      </c>
      <c r="W179" s="4"/>
      <c r="X179" s="4" t="s">
        <v>32</v>
      </c>
      <c r="Y179" s="4"/>
    </row>
    <row r="180" ht="15.75" customHeight="1">
      <c r="A180" s="30" t="s">
        <v>42</v>
      </c>
      <c r="B180" s="30" t="s">
        <v>409</v>
      </c>
      <c r="C180" s="30" t="s">
        <v>410</v>
      </c>
      <c r="D180" s="4"/>
      <c r="E180" s="4"/>
      <c r="F180" s="4">
        <v>180.0</v>
      </c>
      <c r="H180" s="4"/>
      <c r="I180" s="4"/>
      <c r="N180" s="4"/>
      <c r="S180" s="4">
        <v>6.0</v>
      </c>
      <c r="W180" s="4"/>
      <c r="X180" s="4" t="s">
        <v>32</v>
      </c>
      <c r="Y180" s="4"/>
    </row>
    <row r="181" ht="15.75" customHeight="1">
      <c r="A181" s="53" t="s">
        <v>84</v>
      </c>
      <c r="B181" s="53"/>
      <c r="C181" s="53"/>
      <c r="D181" s="54"/>
      <c r="E181" s="54"/>
      <c r="F181" s="54">
        <v>181.0</v>
      </c>
      <c r="G181" s="55"/>
      <c r="H181" s="54"/>
      <c r="I181" s="54"/>
      <c r="J181" s="55"/>
      <c r="K181" s="55"/>
      <c r="L181" s="55"/>
      <c r="M181" s="55"/>
      <c r="N181" s="54"/>
      <c r="O181" s="55"/>
      <c r="P181" s="55"/>
      <c r="Q181" s="55"/>
      <c r="R181" s="55"/>
      <c r="S181" s="54"/>
      <c r="T181" s="55"/>
      <c r="U181" s="55"/>
      <c r="V181" s="55"/>
      <c r="W181" s="54"/>
      <c r="X181" s="54" t="s">
        <v>32</v>
      </c>
      <c r="Y181" s="54"/>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row>
    <row r="182" ht="15.75" customHeight="1">
      <c r="A182" s="48" t="s">
        <v>33</v>
      </c>
      <c r="B182" s="48" t="s">
        <v>411</v>
      </c>
      <c r="C182" s="48" t="s">
        <v>412</v>
      </c>
      <c r="D182" s="48"/>
      <c r="E182" s="48"/>
      <c r="F182" s="48">
        <v>182.0</v>
      </c>
      <c r="G182" s="56"/>
      <c r="H182" s="48"/>
      <c r="I182" s="48"/>
      <c r="J182" s="56"/>
      <c r="K182" s="56"/>
      <c r="L182" s="56"/>
      <c r="M182" s="57" t="s">
        <v>413</v>
      </c>
      <c r="N182" s="48"/>
      <c r="O182" s="56"/>
      <c r="P182" s="56"/>
      <c r="Q182" s="56"/>
      <c r="R182" s="56"/>
      <c r="S182" s="48">
        <v>9.0</v>
      </c>
      <c r="T182" s="56"/>
      <c r="U182" s="56"/>
      <c r="V182" s="56"/>
      <c r="W182" s="48"/>
      <c r="X182" s="48" t="s">
        <v>32</v>
      </c>
      <c r="Y182" s="48"/>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row>
    <row r="183" ht="15.75" customHeight="1">
      <c r="A183" s="50" t="s">
        <v>84</v>
      </c>
      <c r="B183" s="50"/>
      <c r="C183" s="50"/>
      <c r="D183" s="50"/>
      <c r="E183" s="50"/>
      <c r="F183" s="50">
        <v>183.0</v>
      </c>
      <c r="G183" s="50"/>
      <c r="H183" s="50"/>
      <c r="I183" s="50"/>
      <c r="J183" s="50"/>
      <c r="K183" s="50"/>
      <c r="L183" s="50"/>
      <c r="M183" s="50"/>
      <c r="N183" s="50"/>
      <c r="O183" s="50"/>
      <c r="P183" s="50"/>
      <c r="Q183" s="50"/>
      <c r="R183" s="50"/>
      <c r="S183" s="50"/>
      <c r="T183" s="50"/>
      <c r="U183" s="50"/>
      <c r="V183" s="50"/>
      <c r="W183" s="50"/>
      <c r="X183" s="50" t="s">
        <v>32</v>
      </c>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row>
    <row r="184" ht="15.75" customHeight="1">
      <c r="A184" s="58" t="s">
        <v>39</v>
      </c>
      <c r="B184" s="58" t="s">
        <v>414</v>
      </c>
      <c r="C184" s="59" t="s">
        <v>415</v>
      </c>
      <c r="D184" s="58"/>
      <c r="E184" s="58"/>
      <c r="F184" s="58">
        <v>184.0</v>
      </c>
      <c r="G184" s="58"/>
      <c r="H184" s="58"/>
      <c r="I184" s="58"/>
      <c r="J184" s="58"/>
      <c r="K184" s="58"/>
      <c r="L184" s="58"/>
      <c r="M184" s="58"/>
      <c r="N184" s="58"/>
      <c r="O184" s="58"/>
      <c r="P184" s="58"/>
      <c r="Q184" s="58"/>
      <c r="R184" s="58"/>
      <c r="S184" s="58">
        <v>6.0</v>
      </c>
      <c r="T184" s="58"/>
      <c r="U184" s="58"/>
      <c r="V184" s="58"/>
      <c r="W184" s="58"/>
      <c r="X184" s="58" t="s">
        <v>32</v>
      </c>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row>
    <row r="185" ht="15.75" customHeight="1">
      <c r="A185" s="30" t="s">
        <v>231</v>
      </c>
      <c r="B185" s="30" t="s">
        <v>416</v>
      </c>
      <c r="C185" s="30" t="s">
        <v>417</v>
      </c>
      <c r="D185" s="4"/>
      <c r="E185" s="4"/>
      <c r="F185" s="4">
        <v>185.0</v>
      </c>
      <c r="H185" s="4"/>
      <c r="I185" s="21" t="b">
        <v>1</v>
      </c>
      <c r="L185" s="30" t="s">
        <v>418</v>
      </c>
      <c r="N185" s="4"/>
      <c r="S185" s="4">
        <v>7.0</v>
      </c>
      <c r="W185" s="4" t="str">
        <f>IFERROR(__xludf.DUMMYFUNCTION("""COMPUTED_VALUE"""),"yes_no_na2")</f>
        <v>yes_no_na2</v>
      </c>
      <c r="X185" s="4"/>
      <c r="Y185" s="4"/>
    </row>
    <row r="186" ht="15.75" customHeight="1">
      <c r="A186" s="4" t="s">
        <v>48</v>
      </c>
      <c r="B186" s="30" t="s">
        <v>419</v>
      </c>
      <c r="C186" s="30" t="s">
        <v>226</v>
      </c>
      <c r="D186" s="4"/>
      <c r="E186" s="4"/>
      <c r="F186" s="4">
        <v>186.0</v>
      </c>
      <c r="H186" s="4"/>
      <c r="I186" s="4"/>
      <c r="S186" s="4">
        <v>9.0</v>
      </c>
      <c r="W186" s="4"/>
      <c r="X186" s="4" t="s">
        <v>32</v>
      </c>
      <c r="Y186" s="4"/>
    </row>
    <row r="187" ht="15.75" customHeight="1">
      <c r="A187" s="4" t="s">
        <v>231</v>
      </c>
      <c r="B187" s="30" t="s">
        <v>420</v>
      </c>
      <c r="C187" s="30" t="s">
        <v>421</v>
      </c>
      <c r="D187" s="4"/>
      <c r="E187" s="4"/>
      <c r="F187" s="4">
        <v>187.0</v>
      </c>
      <c r="H187" s="4"/>
      <c r="I187" s="21" t="b">
        <v>1</v>
      </c>
      <c r="L187" s="30" t="s">
        <v>422</v>
      </c>
      <c r="N187" s="4"/>
      <c r="S187" s="4">
        <v>7.0</v>
      </c>
      <c r="W187" s="4" t="str">
        <f>IFERROR(__xludf.DUMMYFUNCTION("""COMPUTED_VALUE"""),"yes_no_na2")</f>
        <v>yes_no_na2</v>
      </c>
      <c r="X187" s="4"/>
      <c r="Y187" s="4"/>
    </row>
    <row r="188" ht="15.75" customHeight="1">
      <c r="A188" s="4" t="s">
        <v>48</v>
      </c>
      <c r="B188" s="30" t="s">
        <v>423</v>
      </c>
      <c r="C188" s="30" t="s">
        <v>226</v>
      </c>
      <c r="D188" s="4"/>
      <c r="E188" s="4"/>
      <c r="F188" s="4">
        <v>188.0</v>
      </c>
      <c r="H188" s="4"/>
      <c r="I188" s="4"/>
      <c r="N188" s="4"/>
      <c r="S188" s="4">
        <v>9.0</v>
      </c>
      <c r="W188" s="4"/>
      <c r="X188" s="4" t="s">
        <v>32</v>
      </c>
      <c r="Y188" s="4"/>
    </row>
    <row r="189" ht="15.75" customHeight="1">
      <c r="A189" s="4" t="s">
        <v>42</v>
      </c>
      <c r="B189" s="30" t="s">
        <v>424</v>
      </c>
      <c r="C189" s="30" t="s">
        <v>425</v>
      </c>
      <c r="D189" s="4"/>
      <c r="E189" s="4"/>
      <c r="F189" s="4">
        <v>189.0</v>
      </c>
      <c r="H189" s="4"/>
      <c r="I189" s="4"/>
      <c r="N189" s="4"/>
      <c r="S189" s="4">
        <v>6.0</v>
      </c>
      <c r="W189" s="4"/>
      <c r="X189" s="4" t="s">
        <v>32</v>
      </c>
      <c r="Y189" s="4"/>
    </row>
    <row r="190" ht="15.75" customHeight="1">
      <c r="A190" s="4" t="s">
        <v>231</v>
      </c>
      <c r="B190" s="30" t="s">
        <v>426</v>
      </c>
      <c r="C190" s="30" t="s">
        <v>427</v>
      </c>
      <c r="D190" s="4"/>
      <c r="E190" s="4"/>
      <c r="F190" s="4">
        <v>190.0</v>
      </c>
      <c r="H190" s="4"/>
      <c r="I190" s="21" t="b">
        <v>1</v>
      </c>
      <c r="L190" s="30" t="s">
        <v>428</v>
      </c>
      <c r="N190" s="4"/>
      <c r="S190" s="4">
        <v>7.0</v>
      </c>
      <c r="W190" s="4" t="str">
        <f>IFERROR(__xludf.DUMMYFUNCTION("""COMPUTED_VALUE"""),"yes_no_na2")</f>
        <v>yes_no_na2</v>
      </c>
      <c r="X190" s="4"/>
      <c r="Y190" s="4"/>
    </row>
    <row r="191" ht="15.75" customHeight="1">
      <c r="A191" s="4" t="s">
        <v>48</v>
      </c>
      <c r="B191" s="30" t="s">
        <v>429</v>
      </c>
      <c r="C191" s="30" t="s">
        <v>226</v>
      </c>
      <c r="D191" s="4"/>
      <c r="E191" s="4"/>
      <c r="F191" s="4">
        <v>191.0</v>
      </c>
      <c r="H191" s="4"/>
      <c r="I191" s="4"/>
      <c r="N191" s="4"/>
      <c r="S191" s="4">
        <v>9.0</v>
      </c>
      <c r="W191" s="4"/>
      <c r="X191" s="4" t="s">
        <v>32</v>
      </c>
      <c r="Y191" s="4"/>
    </row>
    <row r="192" ht="15.75" customHeight="1">
      <c r="A192" s="30" t="s">
        <v>231</v>
      </c>
      <c r="B192" s="30" t="s">
        <v>430</v>
      </c>
      <c r="C192" s="30" t="s">
        <v>431</v>
      </c>
      <c r="D192" s="4"/>
      <c r="E192" s="4"/>
      <c r="F192" s="4">
        <v>192.0</v>
      </c>
      <c r="H192" s="4"/>
      <c r="I192" s="21" t="b">
        <v>1</v>
      </c>
      <c r="L192" s="30" t="s">
        <v>432</v>
      </c>
      <c r="N192" s="4"/>
      <c r="S192" s="4">
        <v>7.0</v>
      </c>
      <c r="W192" s="4" t="str">
        <f>IFERROR(__xludf.DUMMYFUNCTION("""COMPUTED_VALUE"""),"yes_no_na2")</f>
        <v>yes_no_na2</v>
      </c>
      <c r="X192" s="4"/>
      <c r="Y192" s="4"/>
    </row>
    <row r="193" ht="15.75" customHeight="1">
      <c r="A193" s="4" t="s">
        <v>48</v>
      </c>
      <c r="B193" s="30" t="s">
        <v>433</v>
      </c>
      <c r="C193" s="30" t="s">
        <v>226</v>
      </c>
      <c r="D193" s="4"/>
      <c r="E193" s="4"/>
      <c r="F193" s="4">
        <v>193.0</v>
      </c>
      <c r="H193" s="4"/>
      <c r="I193" s="4"/>
      <c r="N193" s="4"/>
      <c r="S193" s="4">
        <v>9.0</v>
      </c>
      <c r="W193" s="4"/>
      <c r="X193" s="4" t="s">
        <v>32</v>
      </c>
      <c r="Y193" s="4"/>
    </row>
    <row r="194" ht="15.75" customHeight="1">
      <c r="A194" s="4" t="s">
        <v>42</v>
      </c>
      <c r="B194" s="30" t="s">
        <v>434</v>
      </c>
      <c r="C194" s="30" t="s">
        <v>435</v>
      </c>
      <c r="D194" s="4"/>
      <c r="E194" s="4"/>
      <c r="F194" s="4">
        <v>194.0</v>
      </c>
      <c r="H194" s="4"/>
      <c r="I194" s="4"/>
      <c r="N194" s="4"/>
      <c r="S194" s="4">
        <v>6.0</v>
      </c>
      <c r="W194" s="4"/>
      <c r="X194" s="4" t="s">
        <v>32</v>
      </c>
      <c r="Y194" s="4"/>
    </row>
    <row r="195" ht="15.75" customHeight="1">
      <c r="A195" s="30" t="s">
        <v>231</v>
      </c>
      <c r="B195" s="30" t="s">
        <v>436</v>
      </c>
      <c r="C195" s="30" t="s">
        <v>437</v>
      </c>
      <c r="D195" s="4"/>
      <c r="E195" s="4"/>
      <c r="F195" s="4">
        <v>195.0</v>
      </c>
      <c r="H195" s="4"/>
      <c r="I195" s="21" t="b">
        <v>1</v>
      </c>
      <c r="L195" s="30" t="s">
        <v>438</v>
      </c>
      <c r="N195" s="4"/>
      <c r="S195" s="4">
        <v>7.0</v>
      </c>
      <c r="W195" s="4" t="str">
        <f>IFERROR(__xludf.DUMMYFUNCTION("""COMPUTED_VALUE"""),"yes_no_na2")</f>
        <v>yes_no_na2</v>
      </c>
      <c r="X195" s="4"/>
      <c r="Y195" s="4"/>
    </row>
    <row r="196" ht="15.75" customHeight="1">
      <c r="A196" s="4" t="s">
        <v>48</v>
      </c>
      <c r="B196" s="30" t="s">
        <v>439</v>
      </c>
      <c r="C196" s="30" t="s">
        <v>226</v>
      </c>
      <c r="D196" s="4"/>
      <c r="E196" s="4"/>
      <c r="F196" s="4">
        <v>196.0</v>
      </c>
      <c r="H196" s="4"/>
      <c r="I196" s="4"/>
      <c r="N196" s="4"/>
      <c r="S196" s="4">
        <v>9.0</v>
      </c>
      <c r="W196" s="4"/>
      <c r="X196" s="4" t="s">
        <v>32</v>
      </c>
      <c r="Y196" s="4"/>
    </row>
    <row r="197" ht="15.75" customHeight="1">
      <c r="A197" s="30" t="s">
        <v>42</v>
      </c>
      <c r="B197" s="30" t="s">
        <v>440</v>
      </c>
      <c r="C197" s="30" t="s">
        <v>441</v>
      </c>
      <c r="D197" s="4"/>
      <c r="E197" s="4"/>
      <c r="F197" s="4">
        <v>197.0</v>
      </c>
      <c r="H197" s="4"/>
      <c r="I197" s="4"/>
      <c r="N197" s="4"/>
      <c r="S197" s="4">
        <v>6.0</v>
      </c>
      <c r="W197" s="4"/>
      <c r="X197" s="4" t="s">
        <v>32</v>
      </c>
      <c r="Y197" s="4"/>
    </row>
    <row r="198" ht="15.75" customHeight="1">
      <c r="A198" s="30" t="s">
        <v>231</v>
      </c>
      <c r="B198" s="30" t="s">
        <v>442</v>
      </c>
      <c r="C198" s="30" t="s">
        <v>443</v>
      </c>
      <c r="D198" s="4"/>
      <c r="E198" s="4"/>
      <c r="F198" s="4">
        <v>198.0</v>
      </c>
      <c r="H198" s="4"/>
      <c r="I198" s="21" t="b">
        <v>1</v>
      </c>
      <c r="L198" s="30" t="s">
        <v>444</v>
      </c>
      <c r="N198" s="4"/>
      <c r="S198" s="4">
        <v>7.0</v>
      </c>
      <c r="W198" s="4" t="str">
        <f>IFERROR(__xludf.DUMMYFUNCTION("""COMPUTED_VALUE"""),"yes_no_na2")</f>
        <v>yes_no_na2</v>
      </c>
      <c r="X198" s="4"/>
      <c r="Y198" s="4"/>
    </row>
    <row r="199" ht="15.75" customHeight="1">
      <c r="A199" s="4" t="s">
        <v>48</v>
      </c>
      <c r="B199" s="30" t="s">
        <v>445</v>
      </c>
      <c r="C199" s="30" t="s">
        <v>226</v>
      </c>
      <c r="D199" s="4"/>
      <c r="E199" s="4"/>
      <c r="F199" s="4">
        <v>199.0</v>
      </c>
      <c r="H199" s="4"/>
      <c r="I199" s="4"/>
      <c r="N199" s="4"/>
      <c r="S199" s="4">
        <v>9.0</v>
      </c>
      <c r="W199" s="4"/>
      <c r="X199" s="4" t="s">
        <v>32</v>
      </c>
      <c r="Y199" s="4"/>
    </row>
    <row r="200" ht="15.75" customHeight="1">
      <c r="A200" s="30" t="s">
        <v>42</v>
      </c>
      <c r="B200" s="30" t="s">
        <v>446</v>
      </c>
      <c r="C200" s="30" t="s">
        <v>447</v>
      </c>
      <c r="D200" s="4"/>
      <c r="E200" s="4"/>
      <c r="F200" s="4">
        <v>200.0</v>
      </c>
      <c r="H200" s="4"/>
      <c r="I200" s="4"/>
      <c r="N200" s="4"/>
      <c r="S200" s="4">
        <v>6.0</v>
      </c>
      <c r="W200" s="4"/>
      <c r="X200" s="4" t="s">
        <v>32</v>
      </c>
      <c r="Y200" s="4"/>
    </row>
    <row r="201" ht="15.75" customHeight="1">
      <c r="A201" s="30" t="s">
        <v>231</v>
      </c>
      <c r="B201" s="30" t="s">
        <v>448</v>
      </c>
      <c r="C201" s="30" t="s">
        <v>449</v>
      </c>
      <c r="D201" s="4"/>
      <c r="E201" s="4"/>
      <c r="F201" s="4">
        <v>201.0</v>
      </c>
      <c r="H201" s="4"/>
      <c r="I201" s="21" t="b">
        <v>1</v>
      </c>
      <c r="L201" s="30" t="s">
        <v>450</v>
      </c>
      <c r="N201" s="4"/>
      <c r="S201" s="4">
        <v>7.0</v>
      </c>
      <c r="W201" s="4" t="str">
        <f>IFERROR(__xludf.DUMMYFUNCTION("""COMPUTED_VALUE"""),"yes_no_na2")</f>
        <v>yes_no_na2</v>
      </c>
      <c r="X201" s="4"/>
      <c r="Y201" s="4"/>
    </row>
    <row r="202" ht="15.75" customHeight="1">
      <c r="A202" s="4" t="s">
        <v>48</v>
      </c>
      <c r="B202" s="30" t="s">
        <v>451</v>
      </c>
      <c r="C202" s="30" t="s">
        <v>226</v>
      </c>
      <c r="D202" s="4"/>
      <c r="E202" s="4"/>
      <c r="F202" s="4">
        <v>202.0</v>
      </c>
      <c r="H202" s="4"/>
      <c r="I202" s="4"/>
      <c r="N202" s="4"/>
      <c r="S202" s="4">
        <v>9.0</v>
      </c>
      <c r="W202" s="4"/>
      <c r="X202" s="4" t="s">
        <v>32</v>
      </c>
      <c r="Y202" s="4"/>
    </row>
    <row r="203" ht="15.75" customHeight="1">
      <c r="A203" s="30" t="s">
        <v>42</v>
      </c>
      <c r="B203" s="30" t="s">
        <v>452</v>
      </c>
      <c r="C203" s="30" t="s">
        <v>453</v>
      </c>
      <c r="D203" s="4"/>
      <c r="E203" s="4"/>
      <c r="F203" s="4">
        <v>203.0</v>
      </c>
      <c r="H203" s="4"/>
      <c r="I203" s="4"/>
      <c r="N203" s="4"/>
      <c r="S203" s="4">
        <v>6.0</v>
      </c>
      <c r="W203" s="4"/>
      <c r="X203" s="4" t="s">
        <v>32</v>
      </c>
      <c r="Y203" s="4"/>
    </row>
    <row r="204" ht="15.75" customHeight="1">
      <c r="A204" s="4" t="s">
        <v>340</v>
      </c>
      <c r="B204" s="30" t="s">
        <v>454</v>
      </c>
      <c r="C204" s="30" t="s">
        <v>455</v>
      </c>
      <c r="D204" s="4"/>
      <c r="E204" s="4"/>
      <c r="F204" s="4">
        <v>204.0</v>
      </c>
      <c r="H204" s="4"/>
      <c r="I204" s="21" t="b">
        <v>1</v>
      </c>
      <c r="L204" s="30" t="s">
        <v>456</v>
      </c>
      <c r="N204" s="4"/>
      <c r="S204" s="4">
        <v>7.0</v>
      </c>
      <c r="W204" s="4" t="str">
        <f>IFERROR(__xludf.DUMMYFUNCTION("""COMPUTED_VALUE"""),"yes_no_na1")</f>
        <v>yes_no_na1</v>
      </c>
      <c r="X204" s="4"/>
      <c r="Y204" s="4"/>
    </row>
    <row r="205" ht="15.75" customHeight="1">
      <c r="A205" s="4" t="s">
        <v>48</v>
      </c>
      <c r="B205" s="30" t="s">
        <v>457</v>
      </c>
      <c r="C205" s="30" t="s">
        <v>226</v>
      </c>
      <c r="D205" s="4"/>
      <c r="E205" s="4"/>
      <c r="F205" s="4">
        <v>205.0</v>
      </c>
      <c r="H205" s="4"/>
      <c r="I205" s="4"/>
      <c r="N205" s="4"/>
      <c r="S205" s="4">
        <v>9.0</v>
      </c>
      <c r="W205" s="4"/>
      <c r="X205" s="4" t="s">
        <v>32</v>
      </c>
      <c r="Y205" s="4"/>
    </row>
    <row r="206" ht="15.75" customHeight="1">
      <c r="A206" s="4" t="s">
        <v>340</v>
      </c>
      <c r="B206" s="30" t="s">
        <v>458</v>
      </c>
      <c r="C206" s="30" t="s">
        <v>459</v>
      </c>
      <c r="D206" s="4"/>
      <c r="E206" s="4"/>
      <c r="F206" s="4">
        <v>206.0</v>
      </c>
      <c r="H206" s="4"/>
      <c r="I206" s="21" t="b">
        <v>1</v>
      </c>
      <c r="L206" s="30" t="s">
        <v>460</v>
      </c>
      <c r="N206" s="4"/>
      <c r="S206" s="4">
        <v>7.0</v>
      </c>
      <c r="W206" s="4" t="str">
        <f>IFERROR(__xludf.DUMMYFUNCTION("""COMPUTED_VALUE"""),"yes_no_na1")</f>
        <v>yes_no_na1</v>
      </c>
      <c r="X206" s="4"/>
      <c r="Y206" s="4"/>
    </row>
    <row r="207" ht="15.75" customHeight="1">
      <c r="A207" s="4" t="s">
        <v>48</v>
      </c>
      <c r="B207" s="30" t="s">
        <v>461</v>
      </c>
      <c r="C207" s="30" t="s">
        <v>226</v>
      </c>
      <c r="D207" s="4"/>
      <c r="E207" s="4"/>
      <c r="F207" s="4">
        <v>207.0</v>
      </c>
      <c r="H207" s="4"/>
      <c r="I207" s="4"/>
      <c r="N207" s="4"/>
      <c r="S207" s="4">
        <v>9.0</v>
      </c>
      <c r="W207" s="4"/>
      <c r="X207" s="4" t="s">
        <v>32</v>
      </c>
      <c r="Y207" s="4"/>
    </row>
    <row r="208" ht="15.75" customHeight="1">
      <c r="A208" s="30" t="s">
        <v>42</v>
      </c>
      <c r="B208" s="30" t="s">
        <v>462</v>
      </c>
      <c r="C208" s="30" t="s">
        <v>463</v>
      </c>
      <c r="D208" s="4"/>
      <c r="E208" s="4"/>
      <c r="F208" s="4">
        <v>208.0</v>
      </c>
      <c r="H208" s="4"/>
      <c r="I208" s="4"/>
      <c r="N208" s="4"/>
      <c r="S208" s="4">
        <v>6.0</v>
      </c>
      <c r="W208" s="4"/>
      <c r="X208" s="4" t="s">
        <v>32</v>
      </c>
      <c r="Y208" s="4"/>
    </row>
    <row r="209" ht="15.75" customHeight="1">
      <c r="A209" s="4" t="s">
        <v>340</v>
      </c>
      <c r="B209" s="30" t="s">
        <v>464</v>
      </c>
      <c r="C209" s="30" t="s">
        <v>465</v>
      </c>
      <c r="D209" s="4"/>
      <c r="E209" s="4"/>
      <c r="F209" s="4">
        <v>209.0</v>
      </c>
      <c r="H209" s="4"/>
      <c r="I209" s="21" t="b">
        <v>1</v>
      </c>
      <c r="L209" s="30" t="s">
        <v>466</v>
      </c>
      <c r="N209" s="4"/>
      <c r="S209" s="4">
        <v>8.0</v>
      </c>
      <c r="W209" s="4" t="str">
        <f>IFERROR(__xludf.DUMMYFUNCTION("""COMPUTED_VALUE"""),"yes_no_na1")</f>
        <v>yes_no_na1</v>
      </c>
      <c r="X209" s="4"/>
      <c r="Y209" s="4"/>
    </row>
    <row r="210" ht="15.75" customHeight="1">
      <c r="A210" s="4" t="s">
        <v>48</v>
      </c>
      <c r="B210" s="30" t="s">
        <v>467</v>
      </c>
      <c r="C210" s="30" t="s">
        <v>226</v>
      </c>
      <c r="D210" s="4"/>
      <c r="E210" s="4"/>
      <c r="F210" s="4">
        <v>210.0</v>
      </c>
      <c r="H210" s="4"/>
      <c r="I210" s="4"/>
      <c r="N210" s="4"/>
      <c r="S210" s="4">
        <v>9.0</v>
      </c>
      <c r="W210" s="4"/>
      <c r="X210" s="4" t="s">
        <v>32</v>
      </c>
      <c r="Y210" s="4"/>
    </row>
    <row r="211" ht="15.75" customHeight="1">
      <c r="A211" s="30" t="s">
        <v>42</v>
      </c>
      <c r="B211" s="30" t="s">
        <v>468</v>
      </c>
      <c r="C211" s="30" t="s">
        <v>469</v>
      </c>
      <c r="D211" s="4"/>
      <c r="E211" s="4"/>
      <c r="F211" s="4">
        <v>211.0</v>
      </c>
      <c r="H211" s="4"/>
      <c r="I211" s="4"/>
      <c r="N211" s="4"/>
      <c r="S211" s="4">
        <v>6.0</v>
      </c>
      <c r="W211" s="4"/>
      <c r="X211" s="4" t="s">
        <v>32</v>
      </c>
      <c r="Y211" s="4"/>
    </row>
    <row r="212" ht="15.75" customHeight="1">
      <c r="A212" s="60" t="s">
        <v>39</v>
      </c>
      <c r="B212" s="60" t="s">
        <v>470</v>
      </c>
      <c r="C212" s="60" t="s">
        <v>471</v>
      </c>
      <c r="D212" s="61"/>
      <c r="E212" s="61"/>
      <c r="F212" s="61">
        <v>212.0</v>
      </c>
      <c r="G212" s="62"/>
      <c r="H212" s="61"/>
      <c r="I212" s="61"/>
      <c r="J212" s="62"/>
      <c r="K212" s="62"/>
      <c r="L212" s="62"/>
      <c r="M212" s="62"/>
      <c r="N212" s="61"/>
      <c r="O212" s="62"/>
      <c r="P212" s="62"/>
      <c r="Q212" s="62"/>
      <c r="R212" s="62"/>
      <c r="S212" s="61">
        <v>8.0</v>
      </c>
      <c r="T212" s="62"/>
      <c r="U212" s="62"/>
      <c r="V212" s="62"/>
      <c r="W212" s="61"/>
      <c r="X212" s="61" t="s">
        <v>32</v>
      </c>
      <c r="Y212" s="61"/>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row>
    <row r="213" ht="15.75" customHeight="1">
      <c r="A213" s="30" t="s">
        <v>231</v>
      </c>
      <c r="B213" s="30" t="s">
        <v>472</v>
      </c>
      <c r="C213" s="30" t="s">
        <v>473</v>
      </c>
      <c r="D213" s="4"/>
      <c r="E213" s="4"/>
      <c r="F213" s="4">
        <v>213.0</v>
      </c>
      <c r="H213" s="4"/>
      <c r="I213" s="21" t="b">
        <v>1</v>
      </c>
      <c r="L213" s="30" t="s">
        <v>474</v>
      </c>
      <c r="N213" s="4"/>
      <c r="S213" s="4">
        <v>8.0</v>
      </c>
      <c r="W213" s="4" t="str">
        <f>IFERROR(__xludf.DUMMYFUNCTION("""COMPUTED_VALUE"""),"yes_no_na2")</f>
        <v>yes_no_na2</v>
      </c>
      <c r="X213" s="4"/>
      <c r="Y213" s="4"/>
    </row>
    <row r="214" ht="15.75" customHeight="1">
      <c r="A214" s="4" t="s">
        <v>48</v>
      </c>
      <c r="B214" s="30" t="s">
        <v>475</v>
      </c>
      <c r="C214" s="30" t="s">
        <v>226</v>
      </c>
      <c r="D214" s="4"/>
      <c r="E214" s="4"/>
      <c r="F214" s="4">
        <v>214.0</v>
      </c>
      <c r="H214" s="4"/>
      <c r="I214" s="4"/>
      <c r="N214" s="4"/>
      <c r="S214" s="4">
        <v>9.0</v>
      </c>
      <c r="W214" s="4"/>
      <c r="X214" s="4" t="s">
        <v>32</v>
      </c>
      <c r="Y214" s="4"/>
    </row>
    <row r="215" ht="15.75" customHeight="1">
      <c r="A215" s="30" t="s">
        <v>231</v>
      </c>
      <c r="B215" s="30" t="s">
        <v>476</v>
      </c>
      <c r="C215" s="30" t="s">
        <v>477</v>
      </c>
      <c r="D215" s="4"/>
      <c r="E215" s="4"/>
      <c r="F215" s="4">
        <v>215.0</v>
      </c>
      <c r="H215" s="4"/>
      <c r="I215" s="21" t="b">
        <v>1</v>
      </c>
      <c r="L215" s="30" t="s">
        <v>478</v>
      </c>
      <c r="N215" s="4"/>
      <c r="S215" s="4">
        <v>8.0</v>
      </c>
      <c r="W215" s="4" t="str">
        <f>IFERROR(__xludf.DUMMYFUNCTION("""COMPUTED_VALUE"""),"yes_no_na2")</f>
        <v>yes_no_na2</v>
      </c>
      <c r="X215" s="4"/>
      <c r="Y215" s="4"/>
    </row>
    <row r="216" ht="15.75" customHeight="1">
      <c r="A216" s="4" t="s">
        <v>48</v>
      </c>
      <c r="B216" s="30" t="s">
        <v>479</v>
      </c>
      <c r="C216" s="30" t="s">
        <v>226</v>
      </c>
      <c r="D216" s="4"/>
      <c r="E216" s="4"/>
      <c r="F216" s="4">
        <v>216.0</v>
      </c>
      <c r="H216" s="4"/>
      <c r="I216" s="4"/>
      <c r="N216" s="4"/>
      <c r="S216" s="4">
        <v>9.0</v>
      </c>
      <c r="W216" s="4"/>
      <c r="X216" s="4" t="s">
        <v>32</v>
      </c>
      <c r="Y216" s="4"/>
    </row>
    <row r="217" ht="15.75" customHeight="1">
      <c r="A217" s="30" t="s">
        <v>42</v>
      </c>
      <c r="B217" s="30" t="s">
        <v>480</v>
      </c>
      <c r="C217" s="30" t="s">
        <v>481</v>
      </c>
      <c r="D217" s="4"/>
      <c r="E217" s="4"/>
      <c r="F217" s="4">
        <v>217.0</v>
      </c>
      <c r="H217" s="4"/>
      <c r="I217" s="4"/>
      <c r="N217" s="4"/>
      <c r="S217" s="4">
        <v>6.0</v>
      </c>
      <c r="W217" s="4"/>
      <c r="X217" s="4" t="s">
        <v>32</v>
      </c>
      <c r="Y217" s="4"/>
    </row>
    <row r="218" ht="15.75" customHeight="1">
      <c r="A218" s="30" t="s">
        <v>231</v>
      </c>
      <c r="B218" s="30" t="s">
        <v>482</v>
      </c>
      <c r="C218" s="30" t="s">
        <v>483</v>
      </c>
      <c r="D218" s="4"/>
      <c r="E218" s="4"/>
      <c r="F218" s="4">
        <v>218.0</v>
      </c>
      <c r="H218" s="4"/>
      <c r="I218" s="21" t="b">
        <v>1</v>
      </c>
      <c r="L218" s="30" t="s">
        <v>484</v>
      </c>
      <c r="N218" s="4"/>
      <c r="S218" s="4">
        <v>8.0</v>
      </c>
      <c r="W218" s="4" t="str">
        <f>IFERROR(__xludf.DUMMYFUNCTION("""COMPUTED_VALUE"""),"yes_no_na2")</f>
        <v>yes_no_na2</v>
      </c>
      <c r="X218" s="4"/>
      <c r="Y218" s="4"/>
    </row>
    <row r="219" ht="15.75" customHeight="1">
      <c r="A219" s="4" t="s">
        <v>48</v>
      </c>
      <c r="B219" s="30" t="s">
        <v>485</v>
      </c>
      <c r="C219" s="30" t="s">
        <v>226</v>
      </c>
      <c r="D219" s="4"/>
      <c r="E219" s="4"/>
      <c r="F219" s="4">
        <v>219.0</v>
      </c>
      <c r="H219" s="4"/>
      <c r="I219" s="4"/>
      <c r="N219" s="4"/>
      <c r="S219" s="4">
        <v>9.0</v>
      </c>
      <c r="W219" s="4"/>
      <c r="X219" s="4" t="s">
        <v>32</v>
      </c>
      <c r="Y219" s="4"/>
    </row>
    <row r="220" ht="15.75" customHeight="1">
      <c r="A220" s="30" t="s">
        <v>231</v>
      </c>
      <c r="B220" s="30" t="s">
        <v>486</v>
      </c>
      <c r="C220" s="30" t="s">
        <v>487</v>
      </c>
      <c r="D220" s="4"/>
      <c r="E220" s="4"/>
      <c r="F220" s="4">
        <v>220.0</v>
      </c>
      <c r="H220" s="4"/>
      <c r="I220" s="21" t="b">
        <v>1</v>
      </c>
      <c r="L220" s="30" t="s">
        <v>488</v>
      </c>
      <c r="N220" s="4"/>
      <c r="S220" s="4">
        <v>8.0</v>
      </c>
      <c r="W220" s="4" t="str">
        <f>IFERROR(__xludf.DUMMYFUNCTION("""COMPUTED_VALUE"""),"yes_no_na2")</f>
        <v>yes_no_na2</v>
      </c>
      <c r="X220" s="4"/>
      <c r="Y220" s="4"/>
    </row>
    <row r="221" ht="15.75" customHeight="1">
      <c r="A221" s="4" t="s">
        <v>48</v>
      </c>
      <c r="B221" s="30" t="s">
        <v>489</v>
      </c>
      <c r="C221" s="30" t="s">
        <v>226</v>
      </c>
      <c r="D221" s="4"/>
      <c r="E221" s="4"/>
      <c r="F221" s="4">
        <v>221.0</v>
      </c>
      <c r="H221" s="4"/>
      <c r="I221" s="4"/>
      <c r="N221" s="4"/>
      <c r="S221" s="4">
        <v>9.0</v>
      </c>
      <c r="W221" s="4"/>
      <c r="X221" s="4" t="s">
        <v>32</v>
      </c>
      <c r="Y221" s="4"/>
    </row>
    <row r="222" ht="15.75" customHeight="1">
      <c r="A222" s="30" t="s">
        <v>231</v>
      </c>
      <c r="B222" s="30" t="s">
        <v>490</v>
      </c>
      <c r="C222" s="30" t="s">
        <v>491</v>
      </c>
      <c r="D222" s="4"/>
      <c r="E222" s="4"/>
      <c r="F222" s="4">
        <v>222.0</v>
      </c>
      <c r="H222" s="4"/>
      <c r="I222" s="21" t="b">
        <v>1</v>
      </c>
      <c r="L222" s="30" t="s">
        <v>492</v>
      </c>
      <c r="N222" s="4"/>
      <c r="S222" s="4">
        <v>8.0</v>
      </c>
      <c r="W222" s="4" t="str">
        <f>IFERROR(__xludf.DUMMYFUNCTION("""COMPUTED_VALUE"""),"yes_no_na2")</f>
        <v>yes_no_na2</v>
      </c>
      <c r="X222" s="4"/>
      <c r="Y222" s="4"/>
    </row>
    <row r="223" ht="15.75" customHeight="1">
      <c r="A223" s="4" t="s">
        <v>48</v>
      </c>
      <c r="B223" s="30" t="s">
        <v>493</v>
      </c>
      <c r="C223" s="30" t="s">
        <v>226</v>
      </c>
      <c r="D223" s="4"/>
      <c r="E223" s="4"/>
      <c r="F223" s="4">
        <v>223.0</v>
      </c>
      <c r="H223" s="4"/>
      <c r="I223" s="4"/>
      <c r="N223" s="4"/>
      <c r="S223" s="4">
        <v>9.0</v>
      </c>
      <c r="W223" s="4"/>
      <c r="X223" s="4" t="s">
        <v>32</v>
      </c>
      <c r="Y223" s="4"/>
    </row>
    <row r="224" ht="15.75" customHeight="1">
      <c r="A224" s="30" t="s">
        <v>42</v>
      </c>
      <c r="B224" s="30" t="s">
        <v>494</v>
      </c>
      <c r="C224" s="30" t="s">
        <v>495</v>
      </c>
      <c r="D224" s="4"/>
      <c r="E224" s="4"/>
      <c r="F224" s="4">
        <v>224.0</v>
      </c>
      <c r="H224" s="4"/>
      <c r="I224" s="4"/>
      <c r="N224" s="4"/>
      <c r="S224" s="4">
        <v>6.0</v>
      </c>
      <c r="W224" s="4"/>
      <c r="X224" s="4" t="s">
        <v>32</v>
      </c>
      <c r="Y224" s="4"/>
    </row>
    <row r="225" ht="15.75" customHeight="1">
      <c r="A225" s="30" t="s">
        <v>231</v>
      </c>
      <c r="B225" s="30" t="s">
        <v>496</v>
      </c>
      <c r="C225" s="30" t="s">
        <v>497</v>
      </c>
      <c r="D225" s="4"/>
      <c r="E225" s="4"/>
      <c r="F225" s="4">
        <v>225.0</v>
      </c>
      <c r="H225" s="4"/>
      <c r="I225" s="21" t="b">
        <v>1</v>
      </c>
      <c r="L225" s="30" t="s">
        <v>498</v>
      </c>
      <c r="N225" s="4"/>
      <c r="S225" s="4">
        <v>8.0</v>
      </c>
      <c r="W225" s="4" t="str">
        <f>IFERROR(__xludf.DUMMYFUNCTION("""COMPUTED_VALUE"""),"yes_no_na2")</f>
        <v>yes_no_na2</v>
      </c>
      <c r="X225" s="4"/>
      <c r="Y225" s="4"/>
    </row>
    <row r="226" ht="15.75" customHeight="1">
      <c r="A226" s="4" t="s">
        <v>48</v>
      </c>
      <c r="B226" s="30" t="s">
        <v>499</v>
      </c>
      <c r="C226" s="30" t="s">
        <v>226</v>
      </c>
      <c r="D226" s="4"/>
      <c r="E226" s="4"/>
      <c r="F226" s="4">
        <v>226.0</v>
      </c>
      <c r="H226" s="4"/>
      <c r="I226" s="4"/>
      <c r="N226" s="4"/>
      <c r="S226" s="4">
        <v>9.0</v>
      </c>
      <c r="W226" s="4"/>
      <c r="X226" s="4" t="s">
        <v>32</v>
      </c>
      <c r="Y226" s="4"/>
    </row>
    <row r="227" ht="15.75" customHeight="1">
      <c r="A227" s="60" t="s">
        <v>84</v>
      </c>
      <c r="B227" s="60"/>
      <c r="C227" s="60"/>
      <c r="D227" s="61"/>
      <c r="E227" s="61"/>
      <c r="F227" s="61">
        <v>227.0</v>
      </c>
      <c r="G227" s="62"/>
      <c r="H227" s="61"/>
      <c r="I227" s="61"/>
      <c r="J227" s="62"/>
      <c r="K227" s="62"/>
      <c r="L227" s="62"/>
      <c r="M227" s="62"/>
      <c r="N227" s="61"/>
      <c r="O227" s="62"/>
      <c r="P227" s="62"/>
      <c r="Q227" s="62"/>
      <c r="R227" s="62"/>
      <c r="S227" s="61"/>
      <c r="T227" s="62"/>
      <c r="U227" s="62"/>
      <c r="V227" s="62"/>
      <c r="W227" s="61"/>
      <c r="X227" s="61" t="s">
        <v>32</v>
      </c>
      <c r="Y227" s="61"/>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row>
    <row r="228" ht="15.75" customHeight="1">
      <c r="A228" s="63" t="s">
        <v>39</v>
      </c>
      <c r="B228" s="63" t="s">
        <v>500</v>
      </c>
      <c r="C228" s="63" t="s">
        <v>501</v>
      </c>
      <c r="D228" s="64"/>
      <c r="E228" s="64"/>
      <c r="F228" s="64">
        <v>228.0</v>
      </c>
      <c r="G228" s="65"/>
      <c r="H228" s="64"/>
      <c r="I228" s="64"/>
      <c r="J228" s="65"/>
      <c r="K228" s="65"/>
      <c r="L228" s="65"/>
      <c r="M228" s="65"/>
      <c r="N228" s="64"/>
      <c r="O228" s="65"/>
      <c r="P228" s="65"/>
      <c r="Q228" s="65"/>
      <c r="R228" s="65"/>
      <c r="S228" s="64">
        <v>8.0</v>
      </c>
      <c r="T228" s="65"/>
      <c r="U228" s="65"/>
      <c r="V228" s="65"/>
      <c r="W228" s="64"/>
      <c r="X228" s="64" t="s">
        <v>32</v>
      </c>
      <c r="Y228" s="64"/>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row>
    <row r="229" ht="15.75" customHeight="1">
      <c r="A229" s="30" t="s">
        <v>221</v>
      </c>
      <c r="B229" s="30" t="s">
        <v>502</v>
      </c>
      <c r="C229" s="30" t="s">
        <v>503</v>
      </c>
      <c r="D229" s="4"/>
      <c r="E229" s="4"/>
      <c r="F229" s="4">
        <v>229.0</v>
      </c>
      <c r="H229" s="4"/>
      <c r="I229" s="21" t="b">
        <v>1</v>
      </c>
      <c r="L229" s="30" t="s">
        <v>504</v>
      </c>
      <c r="N229" s="4"/>
      <c r="S229" s="4">
        <v>8.0</v>
      </c>
      <c r="W229" s="4" t="str">
        <f>IFERROR(__xludf.DUMMYFUNCTION("""COMPUTED_VALUE"""),"yes_no_na3")</f>
        <v>yes_no_na3</v>
      </c>
      <c r="X229" s="4"/>
      <c r="Y229" s="4"/>
    </row>
    <row r="230" ht="15.75" customHeight="1">
      <c r="A230" s="4" t="s">
        <v>48</v>
      </c>
      <c r="B230" s="30" t="s">
        <v>505</v>
      </c>
      <c r="C230" s="30" t="s">
        <v>226</v>
      </c>
      <c r="D230" s="4"/>
      <c r="E230" s="4"/>
      <c r="F230" s="4">
        <v>230.0</v>
      </c>
      <c r="H230" s="4"/>
      <c r="I230" s="4"/>
      <c r="N230" s="4"/>
      <c r="S230" s="4">
        <v>9.0</v>
      </c>
      <c r="W230" s="4"/>
      <c r="X230" s="4" t="s">
        <v>32</v>
      </c>
      <c r="Y230" s="4"/>
    </row>
    <row r="231" ht="15.75" customHeight="1">
      <c r="A231" s="30" t="s">
        <v>506</v>
      </c>
      <c r="B231" s="30" t="s">
        <v>507</v>
      </c>
      <c r="C231" s="30" t="s">
        <v>508</v>
      </c>
      <c r="D231" s="4"/>
      <c r="E231" s="4"/>
      <c r="F231" s="4">
        <v>231.0</v>
      </c>
      <c r="H231" s="4"/>
      <c r="I231" s="21" t="b">
        <v>1</v>
      </c>
      <c r="L231" s="52" t="s">
        <v>509</v>
      </c>
      <c r="N231" s="30" t="s">
        <v>510</v>
      </c>
      <c r="S231" s="4">
        <v>8.0</v>
      </c>
      <c r="W231" s="4" t="str">
        <f>IFERROR(__xludf.DUMMYFUNCTION("""COMPUTED_VALUE"""),"yes_no_na5")</f>
        <v>yes_no_na5</v>
      </c>
      <c r="X231" s="4"/>
      <c r="Y231" s="4"/>
    </row>
    <row r="232" ht="15.75" customHeight="1">
      <c r="A232" s="4" t="s">
        <v>48</v>
      </c>
      <c r="B232" s="30" t="s">
        <v>511</v>
      </c>
      <c r="C232" s="30" t="s">
        <v>226</v>
      </c>
      <c r="D232" s="4"/>
      <c r="E232" s="4"/>
      <c r="F232" s="4">
        <v>232.0</v>
      </c>
      <c r="H232" s="4"/>
      <c r="I232" s="4"/>
      <c r="N232" s="30" t="s">
        <v>510</v>
      </c>
      <c r="S232" s="4">
        <v>9.0</v>
      </c>
      <c r="W232" s="4"/>
      <c r="X232" s="4" t="s">
        <v>32</v>
      </c>
      <c r="Y232" s="4"/>
    </row>
    <row r="233" ht="15.75" customHeight="1">
      <c r="A233" s="30" t="s">
        <v>231</v>
      </c>
      <c r="B233" s="30" t="s">
        <v>512</v>
      </c>
      <c r="C233" s="30" t="s">
        <v>513</v>
      </c>
      <c r="D233" s="4"/>
      <c r="E233" s="4"/>
      <c r="F233" s="4">
        <v>233.0</v>
      </c>
      <c r="H233" s="4"/>
      <c r="I233" s="21" t="b">
        <v>1</v>
      </c>
      <c r="L233" s="52" t="s">
        <v>514</v>
      </c>
      <c r="N233" s="30" t="s">
        <v>510</v>
      </c>
      <c r="S233" s="4">
        <v>8.0</v>
      </c>
      <c r="W233" s="4" t="str">
        <f>IFERROR(__xludf.DUMMYFUNCTION("""COMPUTED_VALUE"""),"yes_no_na2")</f>
        <v>yes_no_na2</v>
      </c>
      <c r="X233" s="4"/>
      <c r="Y233" s="4"/>
    </row>
    <row r="234" ht="15.75" customHeight="1">
      <c r="A234" s="4" t="s">
        <v>48</v>
      </c>
      <c r="B234" s="30" t="s">
        <v>515</v>
      </c>
      <c r="C234" s="30" t="s">
        <v>226</v>
      </c>
      <c r="D234" s="4"/>
      <c r="E234" s="4"/>
      <c r="F234" s="4">
        <v>234.0</v>
      </c>
      <c r="H234" s="4"/>
      <c r="I234" s="4"/>
      <c r="N234" s="30" t="s">
        <v>510</v>
      </c>
      <c r="S234" s="4">
        <v>9.0</v>
      </c>
      <c r="W234" s="4"/>
      <c r="X234" s="4" t="s">
        <v>32</v>
      </c>
      <c r="Y234" s="4"/>
    </row>
    <row r="235" ht="15.75" customHeight="1">
      <c r="A235" s="30" t="s">
        <v>42</v>
      </c>
      <c r="B235" s="30" t="s">
        <v>516</v>
      </c>
      <c r="C235" s="30" t="s">
        <v>517</v>
      </c>
      <c r="D235" s="4"/>
      <c r="E235" s="4"/>
      <c r="F235" s="4">
        <v>235.0</v>
      </c>
      <c r="H235" s="4"/>
      <c r="I235" s="4"/>
      <c r="N235" s="4"/>
      <c r="S235" s="4">
        <v>6.0</v>
      </c>
      <c r="W235" s="4"/>
      <c r="X235" s="4" t="s">
        <v>32</v>
      </c>
      <c r="Y235" s="4"/>
    </row>
    <row r="236" ht="15.75" customHeight="1">
      <c r="A236" s="30" t="s">
        <v>518</v>
      </c>
      <c r="B236" s="30" t="s">
        <v>519</v>
      </c>
      <c r="C236" s="30" t="s">
        <v>520</v>
      </c>
      <c r="D236" s="4"/>
      <c r="E236" s="4"/>
      <c r="F236" s="4">
        <v>236.0</v>
      </c>
      <c r="H236" s="4"/>
      <c r="I236" s="21" t="b">
        <v>1</v>
      </c>
      <c r="L236" s="30" t="s">
        <v>521</v>
      </c>
      <c r="N236" s="4"/>
      <c r="S236" s="4">
        <v>8.0</v>
      </c>
      <c r="W236" s="4" t="str">
        <f>IFERROR(__xludf.DUMMYFUNCTION("""COMPUTED_VALUE"""),"impact_opt")</f>
        <v>impact_opt</v>
      </c>
      <c r="X236" s="4"/>
      <c r="Y236" s="4"/>
    </row>
    <row r="237" ht="15.75" customHeight="1">
      <c r="A237" s="30" t="s">
        <v>42</v>
      </c>
      <c r="B237" s="30" t="s">
        <v>522</v>
      </c>
      <c r="C237" s="30" t="s">
        <v>523</v>
      </c>
      <c r="D237" s="4"/>
      <c r="E237" s="4"/>
      <c r="F237" s="4">
        <v>237.0</v>
      </c>
      <c r="H237" s="4"/>
      <c r="I237" s="4"/>
      <c r="N237" s="4"/>
      <c r="S237" s="4">
        <v>6.0</v>
      </c>
      <c r="W237" s="4"/>
      <c r="X237" s="4" t="s">
        <v>32</v>
      </c>
      <c r="Y237" s="4"/>
    </row>
    <row r="238" ht="15.75" customHeight="1">
      <c r="A238" s="30" t="s">
        <v>221</v>
      </c>
      <c r="B238" s="30" t="s">
        <v>524</v>
      </c>
      <c r="C238" s="30" t="s">
        <v>525</v>
      </c>
      <c r="D238" s="4"/>
      <c r="E238" s="4"/>
      <c r="F238" s="4">
        <v>238.0</v>
      </c>
      <c r="H238" s="4"/>
      <c r="I238" s="21" t="b">
        <v>1</v>
      </c>
      <c r="L238" s="30" t="s">
        <v>526</v>
      </c>
      <c r="N238" s="4"/>
      <c r="S238" s="4">
        <v>8.0</v>
      </c>
      <c r="W238" s="4" t="str">
        <f>IFERROR(__xludf.DUMMYFUNCTION("""COMPUTED_VALUE"""),"yes_no_na3")</f>
        <v>yes_no_na3</v>
      </c>
      <c r="X238" s="4"/>
      <c r="Y238" s="4"/>
    </row>
    <row r="239" ht="15.75" customHeight="1">
      <c r="A239" s="4" t="s">
        <v>48</v>
      </c>
      <c r="B239" s="30" t="s">
        <v>527</v>
      </c>
      <c r="C239" s="30" t="s">
        <v>226</v>
      </c>
      <c r="D239" s="4"/>
      <c r="E239" s="4"/>
      <c r="F239" s="4">
        <v>239.0</v>
      </c>
      <c r="H239" s="4"/>
      <c r="I239" s="4"/>
      <c r="N239" s="4"/>
      <c r="S239" s="4">
        <v>9.0</v>
      </c>
      <c r="W239" s="4"/>
      <c r="X239" s="4" t="s">
        <v>32</v>
      </c>
      <c r="Y239" s="4"/>
    </row>
    <row r="240" ht="15.75" customHeight="1">
      <c r="A240" s="30" t="s">
        <v>42</v>
      </c>
      <c r="B240" s="30" t="s">
        <v>528</v>
      </c>
      <c r="C240" s="30" t="s">
        <v>529</v>
      </c>
      <c r="D240" s="4"/>
      <c r="E240" s="4"/>
      <c r="F240" s="4">
        <v>240.0</v>
      </c>
      <c r="H240" s="4"/>
      <c r="I240" s="4"/>
      <c r="N240" s="4"/>
      <c r="S240" s="4">
        <v>6.0</v>
      </c>
      <c r="W240" s="4"/>
      <c r="X240" s="4" t="s">
        <v>32</v>
      </c>
      <c r="Y240" s="4"/>
    </row>
    <row r="241" ht="15.75" customHeight="1">
      <c r="A241" s="30" t="s">
        <v>221</v>
      </c>
      <c r="B241" s="30" t="s">
        <v>530</v>
      </c>
      <c r="C241" s="30" t="s">
        <v>531</v>
      </c>
      <c r="D241" s="4"/>
      <c r="E241" s="4"/>
      <c r="F241" s="4">
        <v>241.0</v>
      </c>
      <c r="H241" s="4"/>
      <c r="I241" s="21" t="b">
        <v>1</v>
      </c>
      <c r="L241" s="30" t="s">
        <v>532</v>
      </c>
      <c r="N241" s="4"/>
      <c r="S241" s="4">
        <v>8.0</v>
      </c>
      <c r="W241" s="4" t="str">
        <f>IFERROR(__xludf.DUMMYFUNCTION("""COMPUTED_VALUE"""),"yes_no_na3")</f>
        <v>yes_no_na3</v>
      </c>
      <c r="X241" s="4"/>
      <c r="Y241" s="4"/>
    </row>
    <row r="242" ht="15.75" customHeight="1">
      <c r="A242" s="4" t="s">
        <v>48</v>
      </c>
      <c r="B242" s="30" t="s">
        <v>533</v>
      </c>
      <c r="C242" s="30" t="s">
        <v>226</v>
      </c>
      <c r="D242" s="4"/>
      <c r="E242" s="4"/>
      <c r="F242" s="4">
        <v>242.0</v>
      </c>
      <c r="H242" s="4"/>
      <c r="I242" s="4"/>
      <c r="N242" s="4"/>
      <c r="S242" s="4">
        <v>9.0</v>
      </c>
      <c r="W242" s="4"/>
      <c r="X242" s="4" t="s">
        <v>32</v>
      </c>
      <c r="Y242" s="4"/>
    </row>
    <row r="243" ht="15.75" customHeight="1">
      <c r="A243" s="30" t="s">
        <v>42</v>
      </c>
      <c r="B243" s="30" t="s">
        <v>534</v>
      </c>
      <c r="C243" s="30" t="s">
        <v>535</v>
      </c>
      <c r="D243" s="4"/>
      <c r="E243" s="4"/>
      <c r="F243" s="4">
        <v>243.0</v>
      </c>
      <c r="H243" s="4"/>
      <c r="I243" s="4"/>
      <c r="N243" s="4"/>
      <c r="S243" s="4">
        <v>6.0</v>
      </c>
      <c r="W243" s="4"/>
      <c r="X243" s="4" t="s">
        <v>32</v>
      </c>
      <c r="Y243" s="4"/>
    </row>
    <row r="244" ht="15.75" customHeight="1">
      <c r="A244" s="30" t="s">
        <v>221</v>
      </c>
      <c r="B244" s="30" t="s">
        <v>536</v>
      </c>
      <c r="C244" s="30" t="s">
        <v>537</v>
      </c>
      <c r="D244" s="4"/>
      <c r="E244" s="4"/>
      <c r="F244" s="4">
        <v>244.0</v>
      </c>
      <c r="H244" s="4"/>
      <c r="I244" s="21" t="b">
        <v>1</v>
      </c>
      <c r="L244" s="30" t="s">
        <v>538</v>
      </c>
      <c r="N244" s="4"/>
      <c r="S244" s="4">
        <v>8.0</v>
      </c>
      <c r="W244" s="4" t="str">
        <f>IFERROR(__xludf.DUMMYFUNCTION("""COMPUTED_VALUE"""),"yes_no_na3")</f>
        <v>yes_no_na3</v>
      </c>
      <c r="X244" s="4"/>
      <c r="Y244" s="4"/>
    </row>
    <row r="245" ht="15.75" customHeight="1">
      <c r="A245" s="4" t="s">
        <v>48</v>
      </c>
      <c r="B245" s="30" t="s">
        <v>539</v>
      </c>
      <c r="C245" s="30" t="s">
        <v>226</v>
      </c>
      <c r="D245" s="4"/>
      <c r="E245" s="4"/>
      <c r="F245" s="4">
        <v>245.0</v>
      </c>
      <c r="H245" s="4"/>
      <c r="I245" s="4"/>
      <c r="N245" s="4"/>
      <c r="S245" s="4">
        <v>9.0</v>
      </c>
      <c r="W245" s="4"/>
      <c r="X245" s="4" t="s">
        <v>32</v>
      </c>
      <c r="Y245" s="4"/>
    </row>
    <row r="246" ht="15.75" customHeight="1">
      <c r="A246" s="30" t="s">
        <v>231</v>
      </c>
      <c r="B246" s="30" t="s">
        <v>540</v>
      </c>
      <c r="C246" s="30" t="s">
        <v>541</v>
      </c>
      <c r="D246" s="4"/>
      <c r="E246" s="4"/>
      <c r="F246" s="4">
        <v>246.0</v>
      </c>
      <c r="H246" s="4"/>
      <c r="I246" s="21" t="b">
        <v>1</v>
      </c>
      <c r="L246" s="30" t="s">
        <v>542</v>
      </c>
      <c r="N246" s="4"/>
      <c r="S246" s="4">
        <v>8.0</v>
      </c>
      <c r="W246" s="4" t="str">
        <f>IFERROR(__xludf.DUMMYFUNCTION("""COMPUTED_VALUE"""),"yes_no_na2")</f>
        <v>yes_no_na2</v>
      </c>
      <c r="X246" s="4"/>
      <c r="Y246" s="4"/>
    </row>
    <row r="247" ht="15.75" customHeight="1">
      <c r="A247" s="4" t="s">
        <v>48</v>
      </c>
      <c r="B247" s="30" t="s">
        <v>543</v>
      </c>
      <c r="C247" s="30" t="s">
        <v>226</v>
      </c>
      <c r="D247" s="4"/>
      <c r="E247" s="4"/>
      <c r="F247" s="4">
        <v>247.0</v>
      </c>
      <c r="H247" s="4"/>
      <c r="I247" s="4"/>
      <c r="N247" s="4"/>
      <c r="S247" s="4">
        <v>9.0</v>
      </c>
      <c r="W247" s="4"/>
      <c r="X247" s="4" t="s">
        <v>32</v>
      </c>
      <c r="Y247" s="4"/>
    </row>
    <row r="248" ht="15.75" customHeight="1">
      <c r="A248" s="30" t="s">
        <v>42</v>
      </c>
      <c r="B248" s="30" t="s">
        <v>544</v>
      </c>
      <c r="C248" s="30" t="s">
        <v>545</v>
      </c>
      <c r="D248" s="4"/>
      <c r="E248" s="4"/>
      <c r="F248" s="4">
        <v>248.0</v>
      </c>
      <c r="H248" s="4"/>
      <c r="I248" s="4"/>
      <c r="N248" s="4"/>
      <c r="S248" s="4">
        <v>6.0</v>
      </c>
      <c r="W248" s="4"/>
      <c r="X248" s="4" t="s">
        <v>32</v>
      </c>
      <c r="Y248" s="4"/>
    </row>
    <row r="249" ht="15.75" customHeight="1">
      <c r="A249" s="63" t="s">
        <v>84</v>
      </c>
      <c r="B249" s="63"/>
      <c r="C249" s="63"/>
      <c r="D249" s="64"/>
      <c r="E249" s="64"/>
      <c r="F249" s="64">
        <v>249.0</v>
      </c>
      <c r="G249" s="65"/>
      <c r="H249" s="64"/>
      <c r="I249" s="64"/>
      <c r="J249" s="65"/>
      <c r="K249" s="65"/>
      <c r="L249" s="65"/>
      <c r="M249" s="65"/>
      <c r="N249" s="64"/>
      <c r="O249" s="65"/>
      <c r="P249" s="65"/>
      <c r="Q249" s="65"/>
      <c r="R249" s="65"/>
      <c r="S249" s="64"/>
      <c r="T249" s="65"/>
      <c r="U249" s="65"/>
      <c r="V249" s="65"/>
      <c r="W249" s="64"/>
      <c r="X249" s="64" t="s">
        <v>32</v>
      </c>
      <c r="Y249" s="64"/>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row>
    <row r="250" ht="15.75" customHeight="1">
      <c r="A250" s="48" t="s">
        <v>33</v>
      </c>
      <c r="B250" s="48" t="s">
        <v>546</v>
      </c>
      <c r="C250" s="48" t="s">
        <v>547</v>
      </c>
      <c r="D250" s="48"/>
      <c r="E250" s="48"/>
      <c r="F250" s="48">
        <v>250.0</v>
      </c>
      <c r="G250" s="56"/>
      <c r="H250" s="48"/>
      <c r="I250" s="48"/>
      <c r="J250" s="56"/>
      <c r="K250" s="56"/>
      <c r="L250" s="56"/>
      <c r="M250" s="57" t="s">
        <v>548</v>
      </c>
      <c r="N250" s="48"/>
      <c r="O250" s="56"/>
      <c r="P250" s="56"/>
      <c r="Q250" s="56"/>
      <c r="R250" s="56"/>
      <c r="S250" s="48">
        <v>9.0</v>
      </c>
      <c r="T250" s="56"/>
      <c r="U250" s="56"/>
      <c r="V250" s="56"/>
      <c r="W250" s="48"/>
      <c r="X250" s="48" t="s">
        <v>32</v>
      </c>
      <c r="Y250" s="48"/>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row>
    <row r="251" ht="15.75" customHeight="1">
      <c r="A251" s="58" t="s">
        <v>84</v>
      </c>
      <c r="B251" s="58"/>
      <c r="C251" s="58"/>
      <c r="D251" s="58"/>
      <c r="E251" s="58"/>
      <c r="F251" s="58">
        <v>251.0</v>
      </c>
      <c r="G251" s="58"/>
      <c r="H251" s="58"/>
      <c r="I251" s="58"/>
      <c r="J251" s="58"/>
      <c r="K251" s="58"/>
      <c r="L251" s="58"/>
      <c r="M251" s="58"/>
      <c r="N251" s="58"/>
      <c r="O251" s="58"/>
      <c r="P251" s="58"/>
      <c r="Q251" s="58"/>
      <c r="R251" s="58"/>
      <c r="S251" s="58"/>
      <c r="T251" s="58"/>
      <c r="U251" s="58"/>
      <c r="V251" s="58"/>
      <c r="W251" s="58"/>
      <c r="X251" s="58" t="s">
        <v>32</v>
      </c>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row>
    <row r="252" ht="15.75" customHeight="1">
      <c r="A252" s="66" t="s">
        <v>39</v>
      </c>
      <c r="B252" s="66" t="s">
        <v>549</v>
      </c>
      <c r="C252" s="67" t="s">
        <v>550</v>
      </c>
      <c r="D252" s="66"/>
      <c r="E252" s="66"/>
      <c r="F252" s="66">
        <v>252.0</v>
      </c>
      <c r="G252" s="66"/>
      <c r="H252" s="66"/>
      <c r="I252" s="66"/>
      <c r="J252" s="66"/>
      <c r="K252" s="66"/>
      <c r="L252" s="66"/>
      <c r="M252" s="66"/>
      <c r="N252" s="66"/>
      <c r="O252" s="66"/>
      <c r="P252" s="66"/>
      <c r="Q252" s="66"/>
      <c r="R252" s="66"/>
      <c r="S252" s="66">
        <v>9.0</v>
      </c>
      <c r="T252" s="66"/>
      <c r="U252" s="66"/>
      <c r="V252" s="66"/>
      <c r="W252" s="66"/>
      <c r="X252" s="66" t="s">
        <v>32</v>
      </c>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row>
    <row r="253" ht="15.75" customHeight="1">
      <c r="A253" s="30" t="s">
        <v>221</v>
      </c>
      <c r="B253" s="30" t="s">
        <v>551</v>
      </c>
      <c r="C253" s="30" t="s">
        <v>552</v>
      </c>
      <c r="D253" s="4"/>
      <c r="E253" s="4"/>
      <c r="F253" s="4">
        <v>253.0</v>
      </c>
      <c r="H253" s="4"/>
      <c r="I253" s="21" t="b">
        <v>1</v>
      </c>
      <c r="L253" s="30" t="s">
        <v>553</v>
      </c>
      <c r="N253" s="4"/>
      <c r="S253" s="4">
        <v>4.0</v>
      </c>
      <c r="W253" s="4" t="str">
        <f>IFERROR(__xludf.DUMMYFUNCTION("""COMPUTED_VALUE"""),"yes_no_na3")</f>
        <v>yes_no_na3</v>
      </c>
      <c r="X253" s="4"/>
      <c r="Y253" s="4"/>
    </row>
    <row r="254" ht="15.75" customHeight="1">
      <c r="A254" s="4" t="s">
        <v>48</v>
      </c>
      <c r="B254" s="30" t="s">
        <v>554</v>
      </c>
      <c r="C254" s="30" t="s">
        <v>226</v>
      </c>
      <c r="D254" s="4"/>
      <c r="E254" s="4"/>
      <c r="F254" s="4">
        <v>254.0</v>
      </c>
      <c r="H254" s="4"/>
      <c r="I254" s="4"/>
      <c r="N254" s="4"/>
      <c r="S254" s="4">
        <v>9.0</v>
      </c>
      <c r="W254" s="4"/>
      <c r="X254" s="4" t="s">
        <v>32</v>
      </c>
      <c r="Y254" s="4"/>
    </row>
    <row r="255" ht="15.75" customHeight="1">
      <c r="A255" s="30" t="s">
        <v>221</v>
      </c>
      <c r="B255" s="30" t="s">
        <v>555</v>
      </c>
      <c r="C255" s="30" t="s">
        <v>556</v>
      </c>
      <c r="D255" s="4"/>
      <c r="E255" s="4"/>
      <c r="F255" s="4">
        <v>255.0</v>
      </c>
      <c r="H255" s="4"/>
      <c r="I255" s="21" t="b">
        <v>1</v>
      </c>
      <c r="L255" s="30" t="s">
        <v>557</v>
      </c>
      <c r="N255" s="4"/>
      <c r="S255" s="4">
        <v>4.0</v>
      </c>
      <c r="W255" s="4" t="str">
        <f>IFERROR(__xludf.DUMMYFUNCTION("""COMPUTED_VALUE"""),"yes_no_na3")</f>
        <v>yes_no_na3</v>
      </c>
      <c r="X255" s="4"/>
      <c r="Y255" s="4"/>
    </row>
    <row r="256" ht="15.75" customHeight="1">
      <c r="A256" s="4" t="s">
        <v>48</v>
      </c>
      <c r="B256" s="30" t="s">
        <v>558</v>
      </c>
      <c r="C256" s="30" t="s">
        <v>226</v>
      </c>
      <c r="D256" s="4"/>
      <c r="E256" s="4"/>
      <c r="F256" s="4">
        <v>256.0</v>
      </c>
      <c r="H256" s="4"/>
      <c r="I256" s="4"/>
      <c r="N256" s="4"/>
      <c r="S256" s="4">
        <v>9.0</v>
      </c>
      <c r="W256" s="4"/>
      <c r="X256" s="4" t="s">
        <v>32</v>
      </c>
      <c r="Y256" s="4"/>
    </row>
    <row r="257" ht="15.75" customHeight="1">
      <c r="A257" s="30" t="s">
        <v>39</v>
      </c>
      <c r="B257" s="30" t="s">
        <v>559</v>
      </c>
      <c r="C257" s="30" t="s">
        <v>560</v>
      </c>
      <c r="D257" s="4"/>
      <c r="E257" s="4"/>
      <c r="F257" s="4">
        <v>257.0</v>
      </c>
      <c r="H257" s="30" t="s">
        <v>561</v>
      </c>
      <c r="I257" s="21"/>
      <c r="L257" s="4"/>
      <c r="N257" s="4"/>
      <c r="S257" s="4">
        <v>6.0</v>
      </c>
      <c r="W257" s="4"/>
      <c r="X257" s="4" t="s">
        <v>32</v>
      </c>
      <c r="Y257" s="4"/>
    </row>
    <row r="258" ht="15.75" customHeight="1">
      <c r="A258" s="30" t="s">
        <v>562</v>
      </c>
      <c r="B258" s="30" t="s">
        <v>563</v>
      </c>
      <c r="C258" s="30" t="s">
        <v>564</v>
      </c>
      <c r="D258" s="4"/>
      <c r="E258" s="4"/>
      <c r="F258" s="4">
        <v>258.0</v>
      </c>
      <c r="H258" s="30" t="s">
        <v>2</v>
      </c>
      <c r="I258" s="21"/>
      <c r="L258" s="4"/>
      <c r="N258" s="4"/>
      <c r="S258" s="4">
        <v>4.0</v>
      </c>
      <c r="W258" s="4" t="str">
        <f>IFERROR(__xludf.DUMMYFUNCTION("""COMPUTED_VALUE"""),"yes_no_na")</f>
        <v>yes_no_na</v>
      </c>
      <c r="X258" s="4"/>
      <c r="Y258" s="4"/>
    </row>
    <row r="259" ht="15.75" customHeight="1">
      <c r="A259" s="30" t="s">
        <v>565</v>
      </c>
      <c r="B259" s="30" t="s">
        <v>566</v>
      </c>
      <c r="C259" s="30" t="s">
        <v>567</v>
      </c>
      <c r="D259" s="4"/>
      <c r="E259" s="4"/>
      <c r="F259" s="4">
        <v>259.0</v>
      </c>
      <c r="H259" s="30" t="s">
        <v>568</v>
      </c>
      <c r="I259" s="21" t="b">
        <v>1</v>
      </c>
      <c r="L259" s="52" t="s">
        <v>569</v>
      </c>
      <c r="N259" s="4"/>
      <c r="S259" s="4">
        <v>5.0</v>
      </c>
      <c r="W259" s="4" t="str">
        <f>IFERROR(__xludf.DUMMYFUNCTION("""COMPUTED_VALUE"""),"yes_no_na04")</f>
        <v>yes_no_na04</v>
      </c>
      <c r="X259" s="4"/>
      <c r="Y259" s="4"/>
    </row>
    <row r="260" ht="15.75" customHeight="1">
      <c r="A260" s="30" t="s">
        <v>565</v>
      </c>
      <c r="B260" s="30" t="s">
        <v>570</v>
      </c>
      <c r="C260" s="30" t="s">
        <v>571</v>
      </c>
      <c r="D260" s="4"/>
      <c r="E260" s="4"/>
      <c r="F260" s="4">
        <v>260.0</v>
      </c>
      <c r="H260" s="30" t="s">
        <v>568</v>
      </c>
      <c r="I260" s="21" t="b">
        <v>1</v>
      </c>
      <c r="L260" s="52" t="s">
        <v>572</v>
      </c>
      <c r="N260" s="4"/>
      <c r="S260" s="4">
        <v>5.0</v>
      </c>
      <c r="W260" s="4" t="str">
        <f>IFERROR(__xludf.DUMMYFUNCTION("""COMPUTED_VALUE"""),"yes_no_na04")</f>
        <v>yes_no_na04</v>
      </c>
      <c r="X260" s="4"/>
      <c r="Y260" s="4"/>
    </row>
    <row r="261" ht="15.75" customHeight="1">
      <c r="A261" s="30" t="s">
        <v>565</v>
      </c>
      <c r="B261" s="30" t="s">
        <v>573</v>
      </c>
      <c r="C261" s="30" t="s">
        <v>574</v>
      </c>
      <c r="D261" s="4"/>
      <c r="E261" s="4"/>
      <c r="F261" s="4">
        <v>261.0</v>
      </c>
      <c r="H261" s="30" t="s">
        <v>568</v>
      </c>
      <c r="I261" s="21" t="b">
        <v>1</v>
      </c>
      <c r="L261" s="52" t="s">
        <v>575</v>
      </c>
      <c r="N261" s="4"/>
      <c r="S261" s="4">
        <v>5.0</v>
      </c>
      <c r="W261" s="4" t="str">
        <f>IFERROR(__xludf.DUMMYFUNCTION("""COMPUTED_VALUE"""),"yes_no_na04")</f>
        <v>yes_no_na04</v>
      </c>
      <c r="X261" s="4"/>
      <c r="Y261" s="4"/>
    </row>
    <row r="262" ht="15.75" customHeight="1">
      <c r="A262" s="30" t="s">
        <v>565</v>
      </c>
      <c r="B262" s="30" t="s">
        <v>576</v>
      </c>
      <c r="C262" s="30" t="s">
        <v>577</v>
      </c>
      <c r="D262" s="4"/>
      <c r="E262" s="4"/>
      <c r="F262" s="4">
        <v>262.0</v>
      </c>
      <c r="H262" s="30" t="s">
        <v>568</v>
      </c>
      <c r="I262" s="21" t="b">
        <v>1</v>
      </c>
      <c r="L262" s="52" t="s">
        <v>578</v>
      </c>
      <c r="N262" s="4"/>
      <c r="S262" s="4">
        <v>5.0</v>
      </c>
      <c r="W262" s="4" t="str">
        <f>IFERROR(__xludf.DUMMYFUNCTION("""COMPUTED_VALUE"""),"yes_no_na04")</f>
        <v>yes_no_na04</v>
      </c>
      <c r="X262" s="4"/>
      <c r="Y262" s="4"/>
    </row>
    <row r="263" ht="15.75" customHeight="1">
      <c r="A263" s="30" t="s">
        <v>565</v>
      </c>
      <c r="B263" s="30" t="s">
        <v>579</v>
      </c>
      <c r="C263" s="30" t="s">
        <v>580</v>
      </c>
      <c r="D263" s="4"/>
      <c r="E263" s="4"/>
      <c r="F263" s="4">
        <v>263.0</v>
      </c>
      <c r="H263" s="30" t="s">
        <v>568</v>
      </c>
      <c r="I263" s="21" t="b">
        <v>1</v>
      </c>
      <c r="L263" s="52" t="s">
        <v>581</v>
      </c>
      <c r="N263" s="4"/>
      <c r="S263" s="4">
        <v>5.0</v>
      </c>
      <c r="W263" s="4" t="str">
        <f>IFERROR(__xludf.DUMMYFUNCTION("""COMPUTED_VALUE"""),"yes_no_na04")</f>
        <v>yes_no_na04</v>
      </c>
      <c r="X263" s="4"/>
      <c r="Y263" s="4"/>
    </row>
    <row r="264" ht="15.75" customHeight="1">
      <c r="A264" s="30" t="s">
        <v>84</v>
      </c>
      <c r="B264" s="4"/>
      <c r="C264" s="4"/>
      <c r="D264" s="4"/>
      <c r="E264" s="4"/>
      <c r="F264" s="4">
        <v>264.0</v>
      </c>
      <c r="H264" s="4"/>
      <c r="I264" s="4"/>
      <c r="N264" s="4"/>
      <c r="S264" s="4"/>
      <c r="W264" s="4"/>
      <c r="X264" s="4" t="s">
        <v>32</v>
      </c>
      <c r="Y264" s="4"/>
    </row>
    <row r="265" ht="15.75" customHeight="1">
      <c r="A265" s="4" t="s">
        <v>48</v>
      </c>
      <c r="B265" s="30" t="s">
        <v>582</v>
      </c>
      <c r="C265" s="30" t="s">
        <v>226</v>
      </c>
      <c r="D265" s="4"/>
      <c r="E265" s="4"/>
      <c r="F265" s="4">
        <v>265.0</v>
      </c>
      <c r="H265" s="4"/>
      <c r="I265" s="4"/>
      <c r="N265" s="4"/>
      <c r="S265" s="4">
        <v>9.0</v>
      </c>
      <c r="W265" s="4"/>
      <c r="X265" s="4" t="s">
        <v>32</v>
      </c>
      <c r="Y265" s="4"/>
    </row>
    <row r="266" ht="15.75" customHeight="1">
      <c r="A266" s="30" t="s">
        <v>42</v>
      </c>
      <c r="B266" s="30" t="s">
        <v>583</v>
      </c>
      <c r="C266" s="30" t="s">
        <v>584</v>
      </c>
      <c r="D266" s="4"/>
      <c r="E266" s="4"/>
      <c r="F266" s="4">
        <v>266.0</v>
      </c>
      <c r="H266" s="4"/>
      <c r="I266" s="4"/>
      <c r="N266" s="4"/>
      <c r="S266" s="4">
        <v>6.0</v>
      </c>
      <c r="W266" s="4"/>
      <c r="X266" s="4" t="s">
        <v>32</v>
      </c>
      <c r="Y266" s="4"/>
    </row>
    <row r="267" ht="15.75" customHeight="1">
      <c r="A267" s="4" t="s">
        <v>231</v>
      </c>
      <c r="B267" s="30" t="s">
        <v>585</v>
      </c>
      <c r="C267" s="52" t="s">
        <v>586</v>
      </c>
      <c r="D267" s="4"/>
      <c r="E267" s="4"/>
      <c r="F267" s="4">
        <v>267.0</v>
      </c>
      <c r="H267" s="4"/>
      <c r="I267" s="21" t="b">
        <v>1</v>
      </c>
      <c r="L267" s="30" t="s">
        <v>587</v>
      </c>
      <c r="N267" s="4"/>
      <c r="S267" s="4">
        <v>4.0</v>
      </c>
      <c r="W267" s="4" t="str">
        <f>IFERROR(__xludf.DUMMYFUNCTION("""COMPUTED_VALUE"""),"yes_no_na2")</f>
        <v>yes_no_na2</v>
      </c>
      <c r="X267" s="4"/>
      <c r="Y267" s="4"/>
    </row>
    <row r="268" ht="15.75" customHeight="1">
      <c r="A268" s="4" t="s">
        <v>48</v>
      </c>
      <c r="B268" s="30" t="s">
        <v>588</v>
      </c>
      <c r="C268" s="30" t="s">
        <v>226</v>
      </c>
      <c r="D268" s="4"/>
      <c r="E268" s="4"/>
      <c r="F268" s="4">
        <v>268.0</v>
      </c>
      <c r="H268" s="4"/>
      <c r="I268" s="4"/>
      <c r="N268" s="4"/>
      <c r="S268" s="4">
        <v>9.0</v>
      </c>
      <c r="W268" s="4"/>
      <c r="X268" s="4" t="s">
        <v>32</v>
      </c>
      <c r="Y268" s="4"/>
    </row>
    <row r="269" ht="15.75" customHeight="1">
      <c r="A269" s="4" t="s">
        <v>42</v>
      </c>
      <c r="B269" s="30" t="s">
        <v>589</v>
      </c>
      <c r="C269" s="30" t="s">
        <v>590</v>
      </c>
      <c r="D269" s="4"/>
      <c r="E269" s="4"/>
      <c r="F269" s="4">
        <v>269.0</v>
      </c>
      <c r="H269" s="4"/>
      <c r="I269" s="4"/>
      <c r="N269" s="4"/>
      <c r="S269" s="4">
        <v>6.0</v>
      </c>
      <c r="W269" s="4"/>
      <c r="X269" s="4" t="s">
        <v>32</v>
      </c>
      <c r="Y269" s="4"/>
    </row>
    <row r="270" ht="15.75" customHeight="1">
      <c r="A270" s="4" t="s">
        <v>231</v>
      </c>
      <c r="B270" s="30" t="s">
        <v>591</v>
      </c>
      <c r="C270" s="30" t="s">
        <v>592</v>
      </c>
      <c r="D270" s="4"/>
      <c r="E270" s="4"/>
      <c r="F270" s="4">
        <v>270.0</v>
      </c>
      <c r="H270" s="4"/>
      <c r="I270" s="21" t="b">
        <v>1</v>
      </c>
      <c r="L270" s="30" t="s">
        <v>593</v>
      </c>
      <c r="N270" s="4"/>
      <c r="S270" s="4">
        <v>4.0</v>
      </c>
      <c r="W270" s="4" t="str">
        <f>IFERROR(__xludf.DUMMYFUNCTION("""COMPUTED_VALUE"""),"yes_no_na2")</f>
        <v>yes_no_na2</v>
      </c>
      <c r="X270" s="4"/>
      <c r="Y270" s="4"/>
    </row>
    <row r="271" ht="15.75" customHeight="1">
      <c r="A271" s="4" t="s">
        <v>48</v>
      </c>
      <c r="B271" s="30" t="s">
        <v>594</v>
      </c>
      <c r="C271" s="30" t="s">
        <v>226</v>
      </c>
      <c r="D271" s="4"/>
      <c r="E271" s="4"/>
      <c r="F271" s="4">
        <v>271.0</v>
      </c>
      <c r="H271" s="4"/>
      <c r="I271" s="4"/>
      <c r="N271" s="4"/>
      <c r="S271" s="4">
        <v>9.0</v>
      </c>
      <c r="W271" s="4"/>
      <c r="X271" s="4" t="s">
        <v>32</v>
      </c>
      <c r="Y271" s="4"/>
    </row>
    <row r="272" ht="15.75" customHeight="1">
      <c r="A272" s="4" t="s">
        <v>231</v>
      </c>
      <c r="B272" s="30" t="s">
        <v>595</v>
      </c>
      <c r="C272" s="30" t="s">
        <v>596</v>
      </c>
      <c r="D272" s="4"/>
      <c r="E272" s="4"/>
      <c r="F272" s="4">
        <v>272.0</v>
      </c>
      <c r="H272" s="4"/>
      <c r="I272" s="21" t="b">
        <v>1</v>
      </c>
      <c r="L272" s="30" t="s">
        <v>597</v>
      </c>
      <c r="N272" s="4"/>
      <c r="S272" s="4">
        <v>4.0</v>
      </c>
      <c r="W272" s="4" t="str">
        <f>IFERROR(__xludf.DUMMYFUNCTION("""COMPUTED_VALUE"""),"yes_no_na2")</f>
        <v>yes_no_na2</v>
      </c>
      <c r="X272" s="4"/>
      <c r="Y272" s="4"/>
    </row>
    <row r="273" ht="15.75" customHeight="1">
      <c r="A273" s="4" t="s">
        <v>48</v>
      </c>
      <c r="B273" s="30" t="s">
        <v>598</v>
      </c>
      <c r="C273" s="30" t="s">
        <v>226</v>
      </c>
      <c r="D273" s="4"/>
      <c r="E273" s="4"/>
      <c r="F273" s="4">
        <v>273.0</v>
      </c>
      <c r="H273" s="4"/>
      <c r="I273" s="4"/>
      <c r="N273" s="4"/>
      <c r="S273" s="4">
        <v>9.0</v>
      </c>
      <c r="W273" s="4"/>
      <c r="X273" s="4" t="s">
        <v>32</v>
      </c>
      <c r="Y273" s="4"/>
    </row>
    <row r="274" ht="15.75" customHeight="1">
      <c r="A274" s="30" t="s">
        <v>42</v>
      </c>
      <c r="B274" s="30" t="s">
        <v>599</v>
      </c>
      <c r="C274" s="30" t="s">
        <v>600</v>
      </c>
      <c r="D274" s="4"/>
      <c r="E274" s="4"/>
      <c r="F274" s="4">
        <v>274.0</v>
      </c>
      <c r="H274" s="4"/>
      <c r="I274" s="4"/>
      <c r="N274" s="4"/>
      <c r="S274" s="4">
        <v>6.0</v>
      </c>
      <c r="W274" s="4"/>
      <c r="X274" s="4" t="s">
        <v>32</v>
      </c>
      <c r="Y274" s="4"/>
    </row>
    <row r="275" ht="15.75" customHeight="1">
      <c r="A275" s="30" t="s">
        <v>231</v>
      </c>
      <c r="B275" s="30" t="s">
        <v>601</v>
      </c>
      <c r="C275" s="30" t="s">
        <v>602</v>
      </c>
      <c r="D275" s="4"/>
      <c r="E275" s="4"/>
      <c r="F275" s="4">
        <v>275.0</v>
      </c>
      <c r="H275" s="4"/>
      <c r="I275" s="21" t="b">
        <v>1</v>
      </c>
      <c r="L275" s="30" t="s">
        <v>603</v>
      </c>
      <c r="N275" s="4"/>
      <c r="S275" s="4">
        <v>4.0</v>
      </c>
      <c r="W275" s="4" t="str">
        <f>IFERROR(__xludf.DUMMYFUNCTION("""COMPUTED_VALUE"""),"yes_no_na2")</f>
        <v>yes_no_na2</v>
      </c>
      <c r="X275" s="4"/>
      <c r="Y275" s="4"/>
    </row>
    <row r="276" ht="15.75" customHeight="1">
      <c r="A276" s="4" t="s">
        <v>48</v>
      </c>
      <c r="B276" s="30" t="s">
        <v>604</v>
      </c>
      <c r="C276" s="30" t="s">
        <v>226</v>
      </c>
      <c r="D276" s="4"/>
      <c r="E276" s="4"/>
      <c r="F276" s="4">
        <v>276.0</v>
      </c>
      <c r="H276" s="4"/>
      <c r="I276" s="4"/>
      <c r="N276" s="4"/>
      <c r="S276" s="4">
        <v>9.0</v>
      </c>
      <c r="W276" s="4"/>
      <c r="X276" s="4" t="s">
        <v>32</v>
      </c>
      <c r="Y276" s="4"/>
    </row>
    <row r="277" ht="15.75" customHeight="1">
      <c r="A277" s="4" t="s">
        <v>42</v>
      </c>
      <c r="B277" s="30" t="s">
        <v>605</v>
      </c>
      <c r="C277" s="30" t="s">
        <v>606</v>
      </c>
      <c r="D277" s="4"/>
      <c r="E277" s="4"/>
      <c r="F277" s="4">
        <v>277.0</v>
      </c>
      <c r="H277" s="4"/>
      <c r="I277" s="4"/>
      <c r="N277" s="4"/>
      <c r="S277" s="4">
        <v>6.0</v>
      </c>
      <c r="W277" s="4"/>
      <c r="X277" s="4" t="s">
        <v>32</v>
      </c>
      <c r="Y277" s="4"/>
    </row>
    <row r="278" ht="15.75" customHeight="1">
      <c r="A278" s="4" t="s">
        <v>231</v>
      </c>
      <c r="B278" s="30" t="s">
        <v>607</v>
      </c>
      <c r="C278" s="30" t="s">
        <v>608</v>
      </c>
      <c r="D278" s="4"/>
      <c r="E278" s="4"/>
      <c r="F278" s="4">
        <v>278.0</v>
      </c>
      <c r="H278" s="4"/>
      <c r="I278" s="21" t="b">
        <v>1</v>
      </c>
      <c r="L278" s="30" t="s">
        <v>609</v>
      </c>
      <c r="N278" s="4"/>
      <c r="S278" s="4">
        <v>4.0</v>
      </c>
      <c r="W278" s="4" t="str">
        <f>IFERROR(__xludf.DUMMYFUNCTION("""COMPUTED_VALUE"""),"yes_no_na2")</f>
        <v>yes_no_na2</v>
      </c>
      <c r="X278" s="4"/>
      <c r="Y278" s="4"/>
    </row>
    <row r="279" ht="15.75" customHeight="1">
      <c r="A279" s="4" t="s">
        <v>48</v>
      </c>
      <c r="B279" s="30" t="s">
        <v>610</v>
      </c>
      <c r="C279" s="30" t="s">
        <v>226</v>
      </c>
      <c r="D279" s="4"/>
      <c r="E279" s="4"/>
      <c r="F279" s="4">
        <v>279.0</v>
      </c>
      <c r="H279" s="4"/>
      <c r="I279" s="4"/>
      <c r="N279" s="4"/>
      <c r="S279" s="4">
        <v>9.0</v>
      </c>
      <c r="W279" s="4"/>
      <c r="X279" s="4" t="s">
        <v>32</v>
      </c>
      <c r="Y279" s="4"/>
    </row>
    <row r="280" ht="15.75" customHeight="1">
      <c r="A280" s="4" t="s">
        <v>42</v>
      </c>
      <c r="B280" s="30" t="s">
        <v>611</v>
      </c>
      <c r="C280" s="30" t="s">
        <v>612</v>
      </c>
      <c r="D280" s="4"/>
      <c r="E280" s="4"/>
      <c r="F280" s="4">
        <v>280.0</v>
      </c>
      <c r="H280" s="4"/>
      <c r="I280" s="4"/>
      <c r="N280" s="4"/>
      <c r="S280" s="4">
        <v>6.0</v>
      </c>
      <c r="W280" s="4"/>
      <c r="X280" s="4" t="s">
        <v>32</v>
      </c>
      <c r="Y280" s="4"/>
    </row>
    <row r="281" ht="15.75" customHeight="1">
      <c r="A281" s="4" t="s">
        <v>231</v>
      </c>
      <c r="B281" s="30" t="s">
        <v>613</v>
      </c>
      <c r="C281" s="30" t="s">
        <v>614</v>
      </c>
      <c r="D281" s="4"/>
      <c r="E281" s="4"/>
      <c r="F281" s="4">
        <v>281.0</v>
      </c>
      <c r="H281" s="4"/>
      <c r="I281" s="21" t="b">
        <v>1</v>
      </c>
      <c r="L281" s="30" t="s">
        <v>615</v>
      </c>
      <c r="N281" s="4"/>
      <c r="S281" s="4">
        <v>4.0</v>
      </c>
      <c r="W281" s="4" t="str">
        <f>IFERROR(__xludf.DUMMYFUNCTION("""COMPUTED_VALUE"""),"yes_no_na2")</f>
        <v>yes_no_na2</v>
      </c>
      <c r="X281" s="4"/>
      <c r="Y281" s="4"/>
    </row>
    <row r="282" ht="15.75" customHeight="1">
      <c r="A282" s="4" t="s">
        <v>48</v>
      </c>
      <c r="B282" s="30" t="s">
        <v>616</v>
      </c>
      <c r="C282" s="30" t="s">
        <v>226</v>
      </c>
      <c r="D282" s="4"/>
      <c r="E282" s="4"/>
      <c r="F282" s="4">
        <v>282.0</v>
      </c>
      <c r="H282" s="4"/>
      <c r="I282" s="4"/>
      <c r="N282" s="4"/>
      <c r="S282" s="4">
        <v>9.0</v>
      </c>
      <c r="W282" s="4"/>
      <c r="X282" s="4" t="s">
        <v>32</v>
      </c>
      <c r="Y282" s="4"/>
    </row>
    <row r="283" ht="15.75" customHeight="1">
      <c r="A283" s="30" t="s">
        <v>42</v>
      </c>
      <c r="B283" s="30" t="s">
        <v>617</v>
      </c>
      <c r="C283" s="30" t="s">
        <v>618</v>
      </c>
      <c r="D283" s="4"/>
      <c r="E283" s="4"/>
      <c r="F283" s="4">
        <v>283.0</v>
      </c>
      <c r="H283" s="4"/>
      <c r="I283" s="4"/>
      <c r="N283" s="4"/>
      <c r="S283" s="4">
        <v>6.0</v>
      </c>
      <c r="W283" s="4"/>
      <c r="X283" s="4" t="s">
        <v>32</v>
      </c>
      <c r="Y283" s="4"/>
    </row>
    <row r="284" ht="15.75" customHeight="1">
      <c r="A284" s="4" t="s">
        <v>231</v>
      </c>
      <c r="B284" s="30" t="s">
        <v>619</v>
      </c>
      <c r="C284" s="30" t="s">
        <v>620</v>
      </c>
      <c r="D284" s="4"/>
      <c r="E284" s="4"/>
      <c r="F284" s="4">
        <v>284.0</v>
      </c>
      <c r="H284" s="4"/>
      <c r="I284" s="21" t="b">
        <v>1</v>
      </c>
      <c r="L284" s="30" t="s">
        <v>621</v>
      </c>
      <c r="N284" s="4"/>
      <c r="S284" s="4">
        <v>5.0</v>
      </c>
      <c r="W284" s="4" t="str">
        <f>IFERROR(__xludf.DUMMYFUNCTION("""COMPUTED_VALUE"""),"yes_no_na2")</f>
        <v>yes_no_na2</v>
      </c>
      <c r="X284" s="4"/>
      <c r="Y284" s="4"/>
    </row>
    <row r="285" ht="15.75" customHeight="1">
      <c r="A285" s="4" t="s">
        <v>48</v>
      </c>
      <c r="B285" s="30" t="s">
        <v>622</v>
      </c>
      <c r="C285" s="30" t="s">
        <v>226</v>
      </c>
      <c r="D285" s="4"/>
      <c r="E285" s="4"/>
      <c r="F285" s="4">
        <v>285.0</v>
      </c>
      <c r="H285" s="4"/>
      <c r="I285" s="4"/>
      <c r="N285" s="4"/>
      <c r="S285" s="4">
        <v>9.0</v>
      </c>
      <c r="W285" s="4"/>
      <c r="X285" s="4" t="s">
        <v>32</v>
      </c>
      <c r="Y285" s="4"/>
    </row>
    <row r="286" ht="15.75" customHeight="1">
      <c r="A286" s="30" t="s">
        <v>42</v>
      </c>
      <c r="B286" s="30" t="s">
        <v>623</v>
      </c>
      <c r="C286" s="30" t="s">
        <v>624</v>
      </c>
      <c r="D286" s="4"/>
      <c r="E286" s="4"/>
      <c r="F286" s="4">
        <v>286.0</v>
      </c>
      <c r="H286" s="4"/>
      <c r="I286" s="4"/>
      <c r="N286" s="4"/>
      <c r="S286" s="4">
        <v>6.0</v>
      </c>
      <c r="W286" s="4"/>
      <c r="X286" s="4" t="s">
        <v>32</v>
      </c>
      <c r="Y286" s="4"/>
    </row>
    <row r="287" ht="15.75" customHeight="1">
      <c r="A287" s="4" t="s">
        <v>231</v>
      </c>
      <c r="B287" s="30" t="s">
        <v>625</v>
      </c>
      <c r="C287" s="30" t="s">
        <v>626</v>
      </c>
      <c r="D287" s="4"/>
      <c r="E287" s="4"/>
      <c r="F287" s="4">
        <v>287.0</v>
      </c>
      <c r="H287" s="4"/>
      <c r="I287" s="21" t="b">
        <v>1</v>
      </c>
      <c r="L287" s="30" t="s">
        <v>627</v>
      </c>
      <c r="N287" s="4"/>
      <c r="S287" s="4">
        <v>5.0</v>
      </c>
      <c r="W287" s="4" t="str">
        <f>IFERROR(__xludf.DUMMYFUNCTION("""COMPUTED_VALUE"""),"yes_no_na2")</f>
        <v>yes_no_na2</v>
      </c>
      <c r="X287" s="4"/>
      <c r="Y287" s="4"/>
    </row>
    <row r="288" ht="15.75" customHeight="1">
      <c r="A288" s="4" t="s">
        <v>48</v>
      </c>
      <c r="B288" s="30" t="s">
        <v>628</v>
      </c>
      <c r="C288" s="30" t="s">
        <v>226</v>
      </c>
      <c r="D288" s="4"/>
      <c r="E288" s="4"/>
      <c r="F288" s="4">
        <v>288.0</v>
      </c>
      <c r="H288" s="4"/>
      <c r="I288" s="4"/>
      <c r="N288" s="4"/>
      <c r="S288" s="4">
        <v>9.0</v>
      </c>
      <c r="W288" s="4"/>
      <c r="X288" s="4" t="s">
        <v>32</v>
      </c>
      <c r="Y288" s="4"/>
    </row>
    <row r="289" ht="15.75" customHeight="1">
      <c r="A289" s="30" t="s">
        <v>42</v>
      </c>
      <c r="B289" s="30" t="s">
        <v>629</v>
      </c>
      <c r="C289" s="30" t="s">
        <v>630</v>
      </c>
      <c r="D289" s="4"/>
      <c r="E289" s="4"/>
      <c r="F289" s="4">
        <v>289.0</v>
      </c>
      <c r="H289" s="4"/>
      <c r="I289" s="4"/>
      <c r="N289" s="4"/>
      <c r="S289" s="4">
        <v>6.0</v>
      </c>
      <c r="W289" s="4"/>
      <c r="X289" s="4" t="s">
        <v>32</v>
      </c>
      <c r="Y289" s="4"/>
    </row>
    <row r="290" ht="15.75" customHeight="1">
      <c r="A290" s="4" t="s">
        <v>231</v>
      </c>
      <c r="B290" s="30" t="s">
        <v>631</v>
      </c>
      <c r="C290" s="30" t="s">
        <v>632</v>
      </c>
      <c r="D290" s="4"/>
      <c r="E290" s="4"/>
      <c r="F290" s="4">
        <v>290.0</v>
      </c>
      <c r="H290" s="4"/>
      <c r="I290" s="21" t="b">
        <v>1</v>
      </c>
      <c r="L290" s="30" t="s">
        <v>633</v>
      </c>
      <c r="N290" s="4"/>
      <c r="S290" s="4">
        <v>5.0</v>
      </c>
      <c r="W290" s="4" t="str">
        <f>IFERROR(__xludf.DUMMYFUNCTION("""COMPUTED_VALUE"""),"yes_no_na2")</f>
        <v>yes_no_na2</v>
      </c>
      <c r="X290" s="4"/>
      <c r="Y290" s="4"/>
    </row>
    <row r="291" ht="15.75" customHeight="1">
      <c r="A291" s="4" t="s">
        <v>48</v>
      </c>
      <c r="B291" s="30" t="s">
        <v>634</v>
      </c>
      <c r="C291" s="30" t="s">
        <v>226</v>
      </c>
      <c r="D291" s="4"/>
      <c r="E291" s="4"/>
      <c r="F291" s="4">
        <v>291.0</v>
      </c>
      <c r="H291" s="4"/>
      <c r="I291" s="4"/>
      <c r="N291" s="4"/>
      <c r="S291" s="4">
        <v>9.0</v>
      </c>
      <c r="W291" s="4"/>
      <c r="X291" s="4" t="s">
        <v>32</v>
      </c>
      <c r="Y291" s="4"/>
    </row>
    <row r="292" ht="15.75" customHeight="1">
      <c r="A292" s="4" t="s">
        <v>231</v>
      </c>
      <c r="B292" s="30" t="s">
        <v>635</v>
      </c>
      <c r="C292" s="30" t="s">
        <v>636</v>
      </c>
      <c r="D292" s="4"/>
      <c r="E292" s="4"/>
      <c r="F292" s="4">
        <v>292.0</v>
      </c>
      <c r="H292" s="4"/>
      <c r="I292" s="21" t="b">
        <v>1</v>
      </c>
      <c r="L292" s="30" t="s">
        <v>637</v>
      </c>
      <c r="N292" s="4"/>
      <c r="S292" s="4">
        <v>5.0</v>
      </c>
      <c r="W292" s="4" t="str">
        <f>IFERROR(__xludf.DUMMYFUNCTION("""COMPUTED_VALUE"""),"yes_no_na2")</f>
        <v>yes_no_na2</v>
      </c>
      <c r="X292" s="4"/>
      <c r="Y292" s="4"/>
    </row>
    <row r="293" ht="15.75" customHeight="1">
      <c r="A293" s="4" t="s">
        <v>48</v>
      </c>
      <c r="B293" s="30" t="s">
        <v>638</v>
      </c>
      <c r="C293" s="30" t="s">
        <v>226</v>
      </c>
      <c r="D293" s="4"/>
      <c r="E293" s="4"/>
      <c r="F293" s="4">
        <v>293.0</v>
      </c>
      <c r="H293" s="4"/>
      <c r="I293" s="4"/>
      <c r="N293" s="4"/>
      <c r="S293" s="4">
        <v>9.0</v>
      </c>
      <c r="W293" s="4"/>
      <c r="X293" s="4" t="s">
        <v>32</v>
      </c>
      <c r="Y293" s="4"/>
    </row>
    <row r="294" ht="15.75" customHeight="1">
      <c r="A294" s="4" t="s">
        <v>42</v>
      </c>
      <c r="B294" s="30" t="s">
        <v>639</v>
      </c>
      <c r="C294" s="30" t="s">
        <v>640</v>
      </c>
      <c r="D294" s="4"/>
      <c r="E294" s="4"/>
      <c r="F294" s="4">
        <v>294.0</v>
      </c>
      <c r="H294" s="4"/>
      <c r="I294" s="4"/>
      <c r="N294" s="4"/>
      <c r="S294" s="4">
        <v>6.0</v>
      </c>
      <c r="W294" s="4"/>
      <c r="X294" s="4" t="s">
        <v>32</v>
      </c>
      <c r="Y294" s="4"/>
    </row>
    <row r="295" ht="15.75" customHeight="1">
      <c r="A295" s="4" t="s">
        <v>231</v>
      </c>
      <c r="B295" s="30" t="s">
        <v>641</v>
      </c>
      <c r="C295" s="30" t="s">
        <v>642</v>
      </c>
      <c r="D295" s="4"/>
      <c r="E295" s="4"/>
      <c r="F295" s="4">
        <v>295.0</v>
      </c>
      <c r="H295" s="4"/>
      <c r="I295" s="21" t="b">
        <v>1</v>
      </c>
      <c r="L295" s="30" t="s">
        <v>643</v>
      </c>
      <c r="N295" s="4"/>
      <c r="S295" s="4">
        <v>5.0</v>
      </c>
      <c r="W295" s="4" t="str">
        <f>IFERROR(__xludf.DUMMYFUNCTION("""COMPUTED_VALUE"""),"yes_no_na2")</f>
        <v>yes_no_na2</v>
      </c>
      <c r="X295" s="4"/>
      <c r="Y295" s="4"/>
    </row>
    <row r="296" ht="15.75" customHeight="1">
      <c r="A296" s="4" t="s">
        <v>48</v>
      </c>
      <c r="B296" s="30" t="s">
        <v>644</v>
      </c>
      <c r="C296" s="30" t="s">
        <v>226</v>
      </c>
      <c r="D296" s="4"/>
      <c r="E296" s="4"/>
      <c r="F296" s="4">
        <v>296.0</v>
      </c>
      <c r="H296" s="4"/>
      <c r="I296" s="4"/>
      <c r="N296" s="4"/>
      <c r="S296" s="4">
        <v>9.0</v>
      </c>
      <c r="W296" s="4"/>
      <c r="X296" s="4" t="s">
        <v>32</v>
      </c>
      <c r="Y296" s="4"/>
    </row>
    <row r="297" ht="15.75" customHeight="1">
      <c r="A297" s="4" t="s">
        <v>42</v>
      </c>
      <c r="B297" s="30" t="s">
        <v>645</v>
      </c>
      <c r="C297" s="30" t="s">
        <v>646</v>
      </c>
      <c r="D297" s="4"/>
      <c r="E297" s="4"/>
      <c r="F297" s="4">
        <v>297.0</v>
      </c>
      <c r="H297" s="4"/>
      <c r="I297" s="4"/>
      <c r="N297" s="4"/>
      <c r="S297" s="4">
        <v>6.0</v>
      </c>
      <c r="W297" s="4"/>
      <c r="X297" s="4" t="s">
        <v>32</v>
      </c>
      <c r="Y297" s="4"/>
    </row>
    <row r="298" ht="15.75" customHeight="1">
      <c r="A298" s="68" t="s">
        <v>39</v>
      </c>
      <c r="B298" s="68" t="s">
        <v>647</v>
      </c>
      <c r="C298" s="69" t="s">
        <v>648</v>
      </c>
      <c r="D298" s="70"/>
      <c r="E298" s="70"/>
      <c r="F298" s="70">
        <v>298.0</v>
      </c>
      <c r="G298" s="71"/>
      <c r="H298" s="70"/>
      <c r="I298" s="70"/>
      <c r="J298" s="71"/>
      <c r="K298" s="71"/>
      <c r="L298" s="71"/>
      <c r="M298" s="71"/>
      <c r="N298" s="70"/>
      <c r="O298" s="71"/>
      <c r="P298" s="71"/>
      <c r="Q298" s="71"/>
      <c r="R298" s="71"/>
      <c r="S298" s="70">
        <v>10.0</v>
      </c>
      <c r="T298" s="71"/>
      <c r="U298" s="71"/>
      <c r="V298" s="71"/>
      <c r="W298" s="70"/>
      <c r="X298" s="70" t="s">
        <v>32</v>
      </c>
      <c r="Y298" s="70"/>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row>
    <row r="299" ht="15.75" customHeight="1">
      <c r="A299" s="30" t="s">
        <v>231</v>
      </c>
      <c r="B299" s="30" t="s">
        <v>649</v>
      </c>
      <c r="C299" s="30" t="s">
        <v>650</v>
      </c>
      <c r="D299" s="4"/>
      <c r="E299" s="4"/>
      <c r="F299" s="4">
        <v>299.0</v>
      </c>
      <c r="H299" s="4"/>
      <c r="I299" s="21" t="b">
        <v>1</v>
      </c>
      <c r="L299" s="30" t="s">
        <v>651</v>
      </c>
      <c r="N299" s="4"/>
      <c r="S299" s="4">
        <v>5.0</v>
      </c>
      <c r="W299" s="4" t="str">
        <f>IFERROR(__xludf.DUMMYFUNCTION("""COMPUTED_VALUE"""),"yes_no_na2")</f>
        <v>yes_no_na2</v>
      </c>
      <c r="X299" s="4"/>
      <c r="Y299" s="4"/>
    </row>
    <row r="300" ht="15.75" customHeight="1">
      <c r="A300" s="4" t="s">
        <v>48</v>
      </c>
      <c r="B300" s="30" t="s">
        <v>652</v>
      </c>
      <c r="C300" s="30" t="s">
        <v>226</v>
      </c>
      <c r="D300" s="4"/>
      <c r="E300" s="4"/>
      <c r="F300" s="4">
        <v>300.0</v>
      </c>
      <c r="H300" s="4"/>
      <c r="I300" s="4"/>
      <c r="N300" s="4"/>
      <c r="S300" s="4">
        <v>9.0</v>
      </c>
      <c r="W300" s="4"/>
      <c r="X300" s="4" t="s">
        <v>32</v>
      </c>
      <c r="Y300" s="4"/>
    </row>
    <row r="301" ht="15.75" customHeight="1">
      <c r="A301" s="4" t="s">
        <v>42</v>
      </c>
      <c r="B301" s="30" t="s">
        <v>653</v>
      </c>
      <c r="C301" s="30" t="s">
        <v>654</v>
      </c>
      <c r="D301" s="4"/>
      <c r="E301" s="4"/>
      <c r="F301" s="4">
        <v>301.0</v>
      </c>
      <c r="H301" s="4"/>
      <c r="I301" s="4"/>
      <c r="N301" s="4"/>
      <c r="S301" s="4">
        <v>6.0</v>
      </c>
      <c r="W301" s="4"/>
      <c r="X301" s="4" t="s">
        <v>32</v>
      </c>
      <c r="Y301" s="4"/>
    </row>
    <row r="302" ht="15.75" customHeight="1">
      <c r="A302" s="30" t="s">
        <v>231</v>
      </c>
      <c r="B302" s="30" t="s">
        <v>655</v>
      </c>
      <c r="C302" s="30" t="s">
        <v>656</v>
      </c>
      <c r="D302" s="4"/>
      <c r="E302" s="4"/>
      <c r="F302" s="4">
        <v>302.0</v>
      </c>
      <c r="H302" s="4"/>
      <c r="I302" s="21" t="b">
        <v>1</v>
      </c>
      <c r="L302" s="30" t="s">
        <v>657</v>
      </c>
      <c r="N302" s="4"/>
      <c r="S302" s="4">
        <v>5.0</v>
      </c>
      <c r="W302" s="4" t="str">
        <f>IFERROR(__xludf.DUMMYFUNCTION("""COMPUTED_VALUE"""),"yes_no_na2")</f>
        <v>yes_no_na2</v>
      </c>
      <c r="X302" s="4"/>
      <c r="Y302" s="4"/>
    </row>
    <row r="303" ht="15.75" customHeight="1">
      <c r="A303" s="4" t="s">
        <v>48</v>
      </c>
      <c r="B303" s="30" t="s">
        <v>658</v>
      </c>
      <c r="C303" s="30" t="s">
        <v>226</v>
      </c>
      <c r="D303" s="4"/>
      <c r="E303" s="4"/>
      <c r="F303" s="4">
        <v>303.0</v>
      </c>
      <c r="H303" s="4"/>
      <c r="I303" s="4"/>
      <c r="N303" s="4"/>
      <c r="S303" s="4">
        <v>9.0</v>
      </c>
      <c r="W303" s="4"/>
      <c r="X303" s="4" t="s">
        <v>32</v>
      </c>
      <c r="Y303" s="4"/>
    </row>
    <row r="304" ht="15.75" customHeight="1">
      <c r="A304" s="4" t="s">
        <v>42</v>
      </c>
      <c r="B304" s="30" t="s">
        <v>659</v>
      </c>
      <c r="C304" s="30" t="s">
        <v>660</v>
      </c>
      <c r="D304" s="4"/>
      <c r="E304" s="4"/>
      <c r="F304" s="4">
        <v>304.0</v>
      </c>
      <c r="H304" s="4"/>
      <c r="I304" s="4"/>
      <c r="N304" s="4"/>
      <c r="S304" s="4">
        <v>6.0</v>
      </c>
      <c r="W304" s="4"/>
      <c r="X304" s="4" t="s">
        <v>32</v>
      </c>
      <c r="Y304" s="4"/>
    </row>
    <row r="305" ht="15.75" customHeight="1">
      <c r="A305" s="30" t="s">
        <v>231</v>
      </c>
      <c r="B305" s="30" t="s">
        <v>661</v>
      </c>
      <c r="C305" s="30" t="s">
        <v>662</v>
      </c>
      <c r="D305" s="4"/>
      <c r="E305" s="4"/>
      <c r="F305" s="4">
        <v>305.0</v>
      </c>
      <c r="H305" s="4"/>
      <c r="I305" s="21" t="b">
        <v>1</v>
      </c>
      <c r="L305" s="30" t="s">
        <v>663</v>
      </c>
      <c r="N305" s="4"/>
      <c r="S305" s="4">
        <v>5.0</v>
      </c>
      <c r="W305" s="4" t="str">
        <f>IFERROR(__xludf.DUMMYFUNCTION("""COMPUTED_VALUE"""),"yes_no_na2")</f>
        <v>yes_no_na2</v>
      </c>
      <c r="X305" s="4"/>
      <c r="Y305" s="4"/>
    </row>
    <row r="306" ht="15.75" customHeight="1">
      <c r="A306" s="4" t="s">
        <v>48</v>
      </c>
      <c r="B306" s="30" t="s">
        <v>664</v>
      </c>
      <c r="C306" s="30" t="s">
        <v>226</v>
      </c>
      <c r="D306" s="4"/>
      <c r="E306" s="4"/>
      <c r="F306" s="4">
        <v>306.0</v>
      </c>
      <c r="H306" s="4"/>
      <c r="I306" s="4"/>
      <c r="N306" s="4"/>
      <c r="S306" s="4">
        <v>9.0</v>
      </c>
      <c r="W306" s="4"/>
      <c r="X306" s="4" t="s">
        <v>32</v>
      </c>
      <c r="Y306" s="4"/>
    </row>
    <row r="307" ht="15.75" customHeight="1">
      <c r="A307" s="4" t="s">
        <v>42</v>
      </c>
      <c r="B307" s="30" t="s">
        <v>665</v>
      </c>
      <c r="C307" s="30" t="s">
        <v>666</v>
      </c>
      <c r="D307" s="4"/>
      <c r="E307" s="4"/>
      <c r="F307" s="4">
        <v>307.0</v>
      </c>
      <c r="H307" s="4"/>
      <c r="I307" s="4"/>
      <c r="N307" s="4"/>
      <c r="S307" s="4">
        <v>6.0</v>
      </c>
      <c r="W307" s="4"/>
      <c r="X307" s="4" t="s">
        <v>32</v>
      </c>
      <c r="Y307" s="4"/>
    </row>
    <row r="308" ht="15.75" customHeight="1">
      <c r="A308" s="30" t="s">
        <v>340</v>
      </c>
      <c r="B308" s="30" t="s">
        <v>667</v>
      </c>
      <c r="C308" s="30" t="s">
        <v>668</v>
      </c>
      <c r="D308" s="4"/>
      <c r="E308" s="4"/>
      <c r="F308" s="4">
        <v>308.0</v>
      </c>
      <c r="H308" s="4"/>
      <c r="I308" s="21" t="b">
        <v>1</v>
      </c>
      <c r="L308" s="30" t="s">
        <v>669</v>
      </c>
      <c r="N308" s="4"/>
      <c r="S308" s="4">
        <v>5.0</v>
      </c>
      <c r="W308" s="4" t="str">
        <f>IFERROR(__xludf.DUMMYFUNCTION("""COMPUTED_VALUE"""),"yes_no_na1")</f>
        <v>yes_no_na1</v>
      </c>
      <c r="X308" s="4"/>
      <c r="Y308" s="4"/>
    </row>
    <row r="309" ht="15.75" customHeight="1">
      <c r="A309" s="4" t="s">
        <v>48</v>
      </c>
      <c r="B309" s="30" t="s">
        <v>670</v>
      </c>
      <c r="C309" s="30" t="s">
        <v>226</v>
      </c>
      <c r="D309" s="4"/>
      <c r="E309" s="4"/>
      <c r="F309" s="4">
        <v>309.0</v>
      </c>
      <c r="H309" s="4"/>
      <c r="I309" s="4"/>
      <c r="N309" s="4"/>
      <c r="S309" s="4">
        <v>9.0</v>
      </c>
      <c r="W309" s="4"/>
      <c r="X309" s="4" t="s">
        <v>32</v>
      </c>
      <c r="Y309" s="4"/>
    </row>
    <row r="310" ht="15.75" customHeight="1">
      <c r="A310" s="30" t="s">
        <v>340</v>
      </c>
      <c r="B310" s="30" t="s">
        <v>671</v>
      </c>
      <c r="C310" s="30" t="s">
        <v>672</v>
      </c>
      <c r="D310" s="4"/>
      <c r="E310" s="4"/>
      <c r="F310" s="4">
        <v>310.0</v>
      </c>
      <c r="H310" s="4"/>
      <c r="I310" s="21" t="b">
        <v>1</v>
      </c>
      <c r="L310" s="30" t="s">
        <v>673</v>
      </c>
      <c r="N310" s="4"/>
      <c r="S310" s="4">
        <v>5.0</v>
      </c>
      <c r="W310" s="4" t="str">
        <f>IFERROR(__xludf.DUMMYFUNCTION("""COMPUTED_VALUE"""),"yes_no_na1")</f>
        <v>yes_no_na1</v>
      </c>
      <c r="X310" s="4"/>
      <c r="Y310" s="4"/>
    </row>
    <row r="311" ht="15.75" customHeight="1">
      <c r="A311" s="4" t="s">
        <v>48</v>
      </c>
      <c r="B311" s="30" t="s">
        <v>674</v>
      </c>
      <c r="C311" s="30" t="s">
        <v>226</v>
      </c>
      <c r="D311" s="4"/>
      <c r="E311" s="4"/>
      <c r="F311" s="4">
        <v>311.0</v>
      </c>
      <c r="H311" s="4"/>
      <c r="I311" s="4"/>
      <c r="N311" s="4"/>
      <c r="S311" s="4">
        <v>9.0</v>
      </c>
      <c r="W311" s="4"/>
      <c r="X311" s="4" t="s">
        <v>32</v>
      </c>
      <c r="Y311" s="4"/>
    </row>
    <row r="312" ht="15.75" customHeight="1">
      <c r="A312" s="30" t="s">
        <v>231</v>
      </c>
      <c r="B312" s="30" t="s">
        <v>675</v>
      </c>
      <c r="C312" s="30" t="s">
        <v>676</v>
      </c>
      <c r="D312" s="4"/>
      <c r="E312" s="4"/>
      <c r="F312" s="4">
        <v>312.0</v>
      </c>
      <c r="H312" s="4"/>
      <c r="I312" s="21" t="b">
        <v>1</v>
      </c>
      <c r="L312" s="30" t="s">
        <v>677</v>
      </c>
      <c r="N312" s="4"/>
      <c r="S312" s="4">
        <v>5.0</v>
      </c>
      <c r="W312" s="4" t="str">
        <f>IFERROR(__xludf.DUMMYFUNCTION("""COMPUTED_VALUE"""),"yes_no_na2")</f>
        <v>yes_no_na2</v>
      </c>
      <c r="X312" s="4"/>
      <c r="Y312" s="4"/>
    </row>
    <row r="313" ht="15.75" customHeight="1">
      <c r="A313" s="4" t="s">
        <v>48</v>
      </c>
      <c r="B313" s="30" t="s">
        <v>678</v>
      </c>
      <c r="C313" s="30" t="s">
        <v>226</v>
      </c>
      <c r="D313" s="4"/>
      <c r="E313" s="4"/>
      <c r="F313" s="4">
        <v>313.0</v>
      </c>
      <c r="H313" s="4"/>
      <c r="I313" s="4"/>
      <c r="N313" s="4"/>
      <c r="S313" s="4">
        <v>9.0</v>
      </c>
      <c r="W313" s="4"/>
      <c r="X313" s="4" t="s">
        <v>32</v>
      </c>
      <c r="Y313" s="4"/>
    </row>
    <row r="314" ht="15.75" customHeight="1">
      <c r="A314" s="68" t="s">
        <v>84</v>
      </c>
      <c r="B314" s="68"/>
      <c r="C314" s="68"/>
      <c r="D314" s="70"/>
      <c r="E314" s="70"/>
      <c r="F314" s="70">
        <v>314.0</v>
      </c>
      <c r="G314" s="71"/>
      <c r="H314" s="70"/>
      <c r="I314" s="70"/>
      <c r="J314" s="71"/>
      <c r="K314" s="71"/>
      <c r="L314" s="71"/>
      <c r="M314" s="71"/>
      <c r="N314" s="70"/>
      <c r="O314" s="71"/>
      <c r="P314" s="71"/>
      <c r="Q314" s="71"/>
      <c r="R314" s="71"/>
      <c r="S314" s="70"/>
      <c r="T314" s="71"/>
      <c r="U314" s="71"/>
      <c r="V314" s="71"/>
      <c r="W314" s="70"/>
      <c r="X314" s="70" t="s">
        <v>32</v>
      </c>
      <c r="Y314" s="70"/>
      <c r="Z314" s="71"/>
      <c r="AA314" s="71"/>
      <c r="AB314" s="71"/>
      <c r="AC314" s="71"/>
      <c r="AD314" s="71"/>
      <c r="AE314" s="71"/>
      <c r="AF314" s="71"/>
      <c r="AG314" s="71"/>
      <c r="AH314" s="71"/>
      <c r="AI314" s="71"/>
      <c r="AJ314" s="71"/>
      <c r="AK314" s="71"/>
      <c r="AL314" s="71"/>
      <c r="AM314" s="71"/>
      <c r="AN314" s="71"/>
      <c r="AO314" s="71"/>
      <c r="AP314" s="71"/>
      <c r="AQ314" s="71"/>
      <c r="AR314" s="71"/>
      <c r="AS314" s="71"/>
      <c r="AT314" s="71"/>
      <c r="AU314" s="71"/>
      <c r="AV314" s="71"/>
      <c r="AW314" s="71"/>
      <c r="AX314" s="71"/>
      <c r="AY314" s="71"/>
      <c r="AZ314" s="71"/>
      <c r="BA314" s="71"/>
    </row>
    <row r="315" ht="15.75" customHeight="1">
      <c r="A315" s="72" t="s">
        <v>39</v>
      </c>
      <c r="B315" s="72" t="s">
        <v>679</v>
      </c>
      <c r="C315" s="73" t="s">
        <v>680</v>
      </c>
      <c r="D315" s="74"/>
      <c r="E315" s="74"/>
      <c r="F315" s="74">
        <v>315.0</v>
      </c>
      <c r="G315" s="75"/>
      <c r="H315" s="74"/>
      <c r="I315" s="74"/>
      <c r="J315" s="75"/>
      <c r="K315" s="75"/>
      <c r="L315" s="75"/>
      <c r="M315" s="75"/>
      <c r="N315" s="74"/>
      <c r="O315" s="75"/>
      <c r="P315" s="75"/>
      <c r="Q315" s="75"/>
      <c r="R315" s="75"/>
      <c r="S315" s="74">
        <v>10.0</v>
      </c>
      <c r="T315" s="75"/>
      <c r="U315" s="75"/>
      <c r="V315" s="75"/>
      <c r="W315" s="74"/>
      <c r="X315" s="74" t="s">
        <v>32</v>
      </c>
      <c r="Y315" s="74"/>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row>
    <row r="316" ht="15.75" customHeight="1">
      <c r="A316" s="30" t="s">
        <v>231</v>
      </c>
      <c r="B316" s="30" t="s">
        <v>681</v>
      </c>
      <c r="C316" s="30" t="s">
        <v>682</v>
      </c>
      <c r="D316" s="4"/>
      <c r="E316" s="4"/>
      <c r="F316" s="4">
        <v>316.0</v>
      </c>
      <c r="H316" s="4"/>
      <c r="I316" s="21" t="b">
        <v>1</v>
      </c>
      <c r="L316" s="30" t="s">
        <v>683</v>
      </c>
      <c r="N316" s="4"/>
      <c r="S316" s="4">
        <v>5.0</v>
      </c>
      <c r="W316" s="4" t="str">
        <f>IFERROR(__xludf.DUMMYFUNCTION("""COMPUTED_VALUE"""),"yes_no_na2")</f>
        <v>yes_no_na2</v>
      </c>
      <c r="X316" s="4"/>
      <c r="Y316" s="4"/>
    </row>
    <row r="317" ht="15.75" customHeight="1">
      <c r="A317" s="4" t="s">
        <v>48</v>
      </c>
      <c r="B317" s="30" t="s">
        <v>684</v>
      </c>
      <c r="C317" s="30" t="s">
        <v>226</v>
      </c>
      <c r="D317" s="4"/>
      <c r="E317" s="4"/>
      <c r="F317" s="4">
        <v>317.0</v>
      </c>
      <c r="H317" s="4"/>
      <c r="I317" s="4"/>
      <c r="N317" s="4"/>
      <c r="S317" s="4">
        <v>9.0</v>
      </c>
      <c r="W317" s="4"/>
      <c r="X317" s="4" t="s">
        <v>32</v>
      </c>
      <c r="Y317" s="4"/>
    </row>
    <row r="318" ht="15.75" customHeight="1">
      <c r="A318" s="30" t="s">
        <v>42</v>
      </c>
      <c r="B318" s="30" t="s">
        <v>685</v>
      </c>
      <c r="C318" s="30" t="s">
        <v>686</v>
      </c>
      <c r="D318" s="4"/>
      <c r="E318" s="4"/>
      <c r="F318" s="4">
        <v>318.0</v>
      </c>
      <c r="H318" s="4"/>
      <c r="I318" s="4"/>
      <c r="N318" s="4"/>
      <c r="S318" s="4">
        <v>6.0</v>
      </c>
      <c r="W318" s="4"/>
      <c r="X318" s="4" t="s">
        <v>32</v>
      </c>
      <c r="Y318" s="4"/>
    </row>
    <row r="319" ht="15.75" customHeight="1">
      <c r="A319" s="30" t="s">
        <v>231</v>
      </c>
      <c r="B319" s="30" t="s">
        <v>687</v>
      </c>
      <c r="C319" s="30" t="s">
        <v>688</v>
      </c>
      <c r="D319" s="4"/>
      <c r="E319" s="4"/>
      <c r="F319" s="4">
        <v>319.0</v>
      </c>
      <c r="H319" s="4"/>
      <c r="I319" s="21" t="b">
        <v>1</v>
      </c>
      <c r="L319" s="30" t="s">
        <v>689</v>
      </c>
      <c r="N319" s="4"/>
      <c r="S319" s="4">
        <v>5.0</v>
      </c>
      <c r="W319" s="4" t="str">
        <f>IFERROR(__xludf.DUMMYFUNCTION("""COMPUTED_VALUE"""),"yes_no_na2")</f>
        <v>yes_no_na2</v>
      </c>
      <c r="X319" s="4"/>
      <c r="Y319" s="4"/>
    </row>
    <row r="320" ht="15.75" customHeight="1">
      <c r="A320" s="4" t="s">
        <v>48</v>
      </c>
      <c r="B320" s="30" t="s">
        <v>690</v>
      </c>
      <c r="C320" s="30" t="s">
        <v>226</v>
      </c>
      <c r="D320" s="4"/>
      <c r="E320" s="4"/>
      <c r="F320" s="4">
        <v>320.0</v>
      </c>
      <c r="H320" s="4"/>
      <c r="I320" s="4"/>
      <c r="N320" s="4"/>
      <c r="S320" s="4">
        <v>9.0</v>
      </c>
      <c r="W320" s="4"/>
      <c r="X320" s="4" t="s">
        <v>32</v>
      </c>
      <c r="Y320" s="4"/>
    </row>
    <row r="321" ht="15.75" customHeight="1">
      <c r="A321" s="30" t="s">
        <v>42</v>
      </c>
      <c r="B321" s="30" t="s">
        <v>691</v>
      </c>
      <c r="C321" s="30" t="s">
        <v>692</v>
      </c>
      <c r="D321" s="4"/>
      <c r="E321" s="4"/>
      <c r="F321" s="4">
        <v>321.0</v>
      </c>
      <c r="H321" s="4"/>
      <c r="I321" s="4"/>
      <c r="N321" s="4"/>
      <c r="S321" s="4">
        <v>6.0</v>
      </c>
      <c r="W321" s="4"/>
      <c r="X321" s="4" t="s">
        <v>32</v>
      </c>
      <c r="Y321" s="4"/>
    </row>
    <row r="322" ht="15.75" customHeight="1">
      <c r="A322" s="30" t="s">
        <v>231</v>
      </c>
      <c r="B322" s="30" t="s">
        <v>693</v>
      </c>
      <c r="C322" s="30" t="s">
        <v>694</v>
      </c>
      <c r="D322" s="4"/>
      <c r="E322" s="4"/>
      <c r="F322" s="4">
        <v>322.0</v>
      </c>
      <c r="H322" s="4"/>
      <c r="I322" s="21" t="b">
        <v>1</v>
      </c>
      <c r="L322" s="30" t="s">
        <v>695</v>
      </c>
      <c r="N322" s="4"/>
      <c r="S322" s="4">
        <v>5.0</v>
      </c>
      <c r="W322" s="4" t="str">
        <f>IFERROR(__xludf.DUMMYFUNCTION("""COMPUTED_VALUE"""),"yes_no_na2")</f>
        <v>yes_no_na2</v>
      </c>
      <c r="X322" s="4"/>
      <c r="Y322" s="4"/>
    </row>
    <row r="323" ht="15.75" customHeight="1">
      <c r="A323" s="4" t="s">
        <v>48</v>
      </c>
      <c r="B323" s="30" t="s">
        <v>696</v>
      </c>
      <c r="C323" s="30" t="s">
        <v>226</v>
      </c>
      <c r="D323" s="4"/>
      <c r="E323" s="4"/>
      <c r="F323" s="4">
        <v>323.0</v>
      </c>
      <c r="H323" s="4"/>
      <c r="I323" s="4"/>
      <c r="N323" s="4"/>
      <c r="S323" s="4">
        <v>9.0</v>
      </c>
      <c r="W323" s="4"/>
      <c r="X323" s="4" t="s">
        <v>32</v>
      </c>
      <c r="Y323" s="4"/>
    </row>
    <row r="324" ht="15.75" customHeight="1">
      <c r="A324" s="30" t="s">
        <v>231</v>
      </c>
      <c r="B324" s="30" t="s">
        <v>697</v>
      </c>
      <c r="C324" s="30" t="s">
        <v>698</v>
      </c>
      <c r="D324" s="4"/>
      <c r="E324" s="4"/>
      <c r="F324" s="4">
        <v>324.0</v>
      </c>
      <c r="H324" s="4"/>
      <c r="I324" s="21" t="b">
        <v>1</v>
      </c>
      <c r="L324" s="30" t="s">
        <v>699</v>
      </c>
      <c r="N324" s="4"/>
      <c r="S324" s="4">
        <v>5.0</v>
      </c>
      <c r="W324" s="4" t="str">
        <f>IFERROR(__xludf.DUMMYFUNCTION("""COMPUTED_VALUE"""),"yes_no_na2")</f>
        <v>yes_no_na2</v>
      </c>
      <c r="X324" s="4"/>
      <c r="Y324" s="4"/>
    </row>
    <row r="325" ht="15.75" customHeight="1">
      <c r="A325" s="4" t="s">
        <v>48</v>
      </c>
      <c r="B325" s="30" t="s">
        <v>700</v>
      </c>
      <c r="C325" s="30" t="s">
        <v>226</v>
      </c>
      <c r="D325" s="4"/>
      <c r="E325" s="4"/>
      <c r="F325" s="4">
        <v>325.0</v>
      </c>
      <c r="H325" s="4"/>
      <c r="I325" s="4"/>
      <c r="N325" s="4"/>
      <c r="S325" s="4">
        <v>9.0</v>
      </c>
      <c r="W325" s="4"/>
      <c r="X325" s="4" t="s">
        <v>32</v>
      </c>
      <c r="Y325" s="4"/>
    </row>
    <row r="326" ht="15.75" customHeight="1">
      <c r="A326" s="30" t="s">
        <v>231</v>
      </c>
      <c r="B326" s="30" t="s">
        <v>701</v>
      </c>
      <c r="C326" s="30" t="s">
        <v>702</v>
      </c>
      <c r="D326" s="4"/>
      <c r="E326" s="4"/>
      <c r="F326" s="4">
        <v>326.0</v>
      </c>
      <c r="H326" s="4"/>
      <c r="I326" s="21" t="b">
        <v>1</v>
      </c>
      <c r="L326" s="30" t="s">
        <v>703</v>
      </c>
      <c r="N326" s="4"/>
      <c r="S326" s="4">
        <v>5.0</v>
      </c>
      <c r="W326" s="4" t="str">
        <f>IFERROR(__xludf.DUMMYFUNCTION("""COMPUTED_VALUE"""),"yes_no_na2")</f>
        <v>yes_no_na2</v>
      </c>
      <c r="X326" s="4"/>
      <c r="Y326" s="4"/>
    </row>
    <row r="327" ht="15.75" customHeight="1">
      <c r="A327" s="4" t="s">
        <v>48</v>
      </c>
      <c r="B327" s="30" t="s">
        <v>704</v>
      </c>
      <c r="C327" s="30" t="s">
        <v>226</v>
      </c>
      <c r="D327" s="4"/>
      <c r="E327" s="4"/>
      <c r="F327" s="4">
        <v>327.0</v>
      </c>
      <c r="H327" s="4"/>
      <c r="I327" s="4"/>
      <c r="N327" s="4"/>
      <c r="S327" s="4">
        <v>9.0</v>
      </c>
      <c r="W327" s="4"/>
      <c r="X327" s="4" t="s">
        <v>32</v>
      </c>
      <c r="Y327" s="4"/>
    </row>
    <row r="328" ht="15.75" customHeight="1">
      <c r="A328" s="30" t="s">
        <v>231</v>
      </c>
      <c r="B328" s="30" t="s">
        <v>705</v>
      </c>
      <c r="C328" s="30" t="s">
        <v>706</v>
      </c>
      <c r="D328" s="4"/>
      <c r="E328" s="4"/>
      <c r="F328" s="4">
        <v>328.0</v>
      </c>
      <c r="H328" s="4"/>
      <c r="I328" s="21" t="b">
        <v>1</v>
      </c>
      <c r="L328" s="30" t="s">
        <v>707</v>
      </c>
      <c r="N328" s="4"/>
      <c r="S328" s="4">
        <v>5.0</v>
      </c>
      <c r="W328" s="4" t="str">
        <f>IFERROR(__xludf.DUMMYFUNCTION("""COMPUTED_VALUE"""),"yes_no_na2")</f>
        <v>yes_no_na2</v>
      </c>
      <c r="X328" s="4"/>
      <c r="Y328" s="4"/>
    </row>
    <row r="329" ht="15.75" customHeight="1">
      <c r="A329" s="4" t="s">
        <v>48</v>
      </c>
      <c r="B329" s="30" t="s">
        <v>708</v>
      </c>
      <c r="C329" s="30" t="s">
        <v>226</v>
      </c>
      <c r="D329" s="4"/>
      <c r="E329" s="4"/>
      <c r="F329" s="4">
        <v>329.0</v>
      </c>
      <c r="H329" s="4"/>
      <c r="I329" s="4"/>
      <c r="N329" s="4"/>
      <c r="S329" s="4">
        <v>9.0</v>
      </c>
      <c r="W329" s="4"/>
      <c r="X329" s="4" t="s">
        <v>32</v>
      </c>
      <c r="Y329" s="4"/>
    </row>
    <row r="330" ht="15.75" customHeight="1">
      <c r="A330" s="30" t="s">
        <v>231</v>
      </c>
      <c r="B330" s="30" t="s">
        <v>709</v>
      </c>
      <c r="C330" s="30" t="s">
        <v>710</v>
      </c>
      <c r="D330" s="4"/>
      <c r="E330" s="4"/>
      <c r="F330" s="4">
        <v>330.0</v>
      </c>
      <c r="H330" s="4"/>
      <c r="I330" s="21" t="b">
        <v>1</v>
      </c>
      <c r="L330" s="30" t="s">
        <v>711</v>
      </c>
      <c r="N330" s="4"/>
      <c r="S330" s="4">
        <v>5.0</v>
      </c>
      <c r="W330" s="4" t="str">
        <f>IFERROR(__xludf.DUMMYFUNCTION("""COMPUTED_VALUE"""),"yes_no_na2")</f>
        <v>yes_no_na2</v>
      </c>
      <c r="X330" s="4"/>
      <c r="Y330" s="4"/>
    </row>
    <row r="331" ht="15.75" customHeight="1">
      <c r="A331" s="4" t="s">
        <v>48</v>
      </c>
      <c r="B331" s="30" t="s">
        <v>712</v>
      </c>
      <c r="C331" s="30" t="s">
        <v>226</v>
      </c>
      <c r="D331" s="4"/>
      <c r="E331" s="4"/>
      <c r="F331" s="4">
        <v>331.0</v>
      </c>
      <c r="H331" s="4"/>
      <c r="I331" s="4"/>
      <c r="N331" s="4"/>
      <c r="S331" s="4">
        <v>9.0</v>
      </c>
      <c r="W331" s="4"/>
      <c r="X331" s="4" t="s">
        <v>32</v>
      </c>
      <c r="Y331" s="4"/>
    </row>
    <row r="332" ht="15.75" customHeight="1">
      <c r="A332" s="30" t="s">
        <v>340</v>
      </c>
      <c r="B332" s="30" t="s">
        <v>713</v>
      </c>
      <c r="C332" s="30" t="s">
        <v>714</v>
      </c>
      <c r="D332" s="4"/>
      <c r="E332" s="4"/>
      <c r="F332" s="4">
        <v>332.0</v>
      </c>
      <c r="H332" s="4"/>
      <c r="I332" s="21" t="b">
        <v>1</v>
      </c>
      <c r="L332" s="30" t="s">
        <v>715</v>
      </c>
      <c r="N332" s="4"/>
      <c r="S332" s="4">
        <v>5.0</v>
      </c>
      <c r="W332" s="4" t="str">
        <f>IFERROR(__xludf.DUMMYFUNCTION("""COMPUTED_VALUE"""),"yes_no_na1")</f>
        <v>yes_no_na1</v>
      </c>
      <c r="X332" s="4"/>
      <c r="Y332" s="4"/>
    </row>
    <row r="333" ht="15.75" customHeight="1">
      <c r="A333" s="4" t="s">
        <v>48</v>
      </c>
      <c r="B333" s="30" t="s">
        <v>716</v>
      </c>
      <c r="C333" s="30" t="s">
        <v>226</v>
      </c>
      <c r="D333" s="4"/>
      <c r="E333" s="4"/>
      <c r="F333" s="4">
        <v>333.0</v>
      </c>
      <c r="H333" s="4"/>
      <c r="I333" s="4"/>
      <c r="N333" s="4"/>
      <c r="S333" s="4">
        <v>9.0</v>
      </c>
      <c r="W333" s="4"/>
      <c r="X333" s="4" t="s">
        <v>32</v>
      </c>
      <c r="Y333" s="4"/>
    </row>
    <row r="334" ht="15.75" customHeight="1">
      <c r="A334" s="30" t="s">
        <v>231</v>
      </c>
      <c r="B334" s="30" t="s">
        <v>717</v>
      </c>
      <c r="C334" s="30" t="s">
        <v>718</v>
      </c>
      <c r="D334" s="4"/>
      <c r="E334" s="4"/>
      <c r="F334" s="4">
        <v>334.0</v>
      </c>
      <c r="H334" s="4"/>
      <c r="I334" s="21" t="b">
        <v>1</v>
      </c>
      <c r="L334" s="30" t="s">
        <v>719</v>
      </c>
      <c r="N334" s="4"/>
      <c r="S334" s="4">
        <v>5.0</v>
      </c>
      <c r="W334" s="4" t="str">
        <f>IFERROR(__xludf.DUMMYFUNCTION("""COMPUTED_VALUE"""),"yes_no_na2")</f>
        <v>yes_no_na2</v>
      </c>
      <c r="X334" s="4"/>
      <c r="Y334" s="4"/>
    </row>
    <row r="335" ht="15.75" customHeight="1">
      <c r="A335" s="4" t="s">
        <v>48</v>
      </c>
      <c r="B335" s="30" t="s">
        <v>720</v>
      </c>
      <c r="C335" s="30" t="s">
        <v>226</v>
      </c>
      <c r="D335" s="4"/>
      <c r="E335" s="4"/>
      <c r="F335" s="4">
        <v>335.0</v>
      </c>
      <c r="H335" s="4"/>
      <c r="I335" s="4"/>
      <c r="N335" s="4"/>
      <c r="S335" s="4">
        <v>9.0</v>
      </c>
      <c r="W335" s="4"/>
      <c r="X335" s="4" t="s">
        <v>32</v>
      </c>
      <c r="Y335" s="4"/>
    </row>
    <row r="336" ht="15.75" customHeight="1">
      <c r="A336" s="30" t="s">
        <v>340</v>
      </c>
      <c r="B336" s="30" t="s">
        <v>721</v>
      </c>
      <c r="C336" s="30" t="s">
        <v>722</v>
      </c>
      <c r="D336" s="4"/>
      <c r="E336" s="4"/>
      <c r="F336" s="4">
        <v>336.0</v>
      </c>
      <c r="H336" s="4"/>
      <c r="I336" s="21" t="b">
        <v>1</v>
      </c>
      <c r="L336" s="30" t="s">
        <v>723</v>
      </c>
      <c r="N336" s="4"/>
      <c r="S336" s="4">
        <v>5.0</v>
      </c>
      <c r="W336" s="4" t="str">
        <f>IFERROR(__xludf.DUMMYFUNCTION("""COMPUTED_VALUE"""),"yes_no_na1")</f>
        <v>yes_no_na1</v>
      </c>
      <c r="X336" s="4"/>
      <c r="Y336" s="4"/>
    </row>
    <row r="337" ht="15.75" customHeight="1">
      <c r="A337" s="4" t="s">
        <v>48</v>
      </c>
      <c r="B337" s="30" t="s">
        <v>724</v>
      </c>
      <c r="C337" s="30" t="s">
        <v>226</v>
      </c>
      <c r="D337" s="4"/>
      <c r="E337" s="4"/>
      <c r="F337" s="4">
        <v>337.0</v>
      </c>
      <c r="H337" s="4"/>
      <c r="I337" s="4"/>
      <c r="N337" s="4"/>
      <c r="S337" s="4">
        <v>9.0</v>
      </c>
      <c r="W337" s="4"/>
      <c r="X337" s="4" t="s">
        <v>32</v>
      </c>
      <c r="Y337" s="4"/>
    </row>
    <row r="338" ht="15.75" customHeight="1">
      <c r="A338" s="30" t="s">
        <v>340</v>
      </c>
      <c r="B338" s="30" t="s">
        <v>725</v>
      </c>
      <c r="C338" s="30" t="s">
        <v>726</v>
      </c>
      <c r="D338" s="4"/>
      <c r="E338" s="4"/>
      <c r="F338" s="4">
        <v>338.0</v>
      </c>
      <c r="H338" s="4"/>
      <c r="I338" s="21" t="b">
        <v>1</v>
      </c>
      <c r="L338" s="30" t="s">
        <v>727</v>
      </c>
      <c r="N338" s="4"/>
      <c r="S338" s="4">
        <v>5.0</v>
      </c>
      <c r="W338" s="4" t="str">
        <f>IFERROR(__xludf.DUMMYFUNCTION("""COMPUTED_VALUE"""),"yes_no_na1")</f>
        <v>yes_no_na1</v>
      </c>
      <c r="X338" s="4"/>
      <c r="Y338" s="4"/>
    </row>
    <row r="339" ht="15.75" customHeight="1">
      <c r="A339" s="4" t="s">
        <v>48</v>
      </c>
      <c r="B339" s="30" t="s">
        <v>728</v>
      </c>
      <c r="C339" s="30" t="s">
        <v>226</v>
      </c>
      <c r="D339" s="4"/>
      <c r="E339" s="4"/>
      <c r="F339" s="4">
        <v>339.0</v>
      </c>
      <c r="H339" s="4"/>
      <c r="I339" s="4"/>
      <c r="N339" s="4"/>
      <c r="S339" s="4">
        <v>9.0</v>
      </c>
      <c r="W339" s="4"/>
      <c r="X339" s="4" t="s">
        <v>32</v>
      </c>
      <c r="Y339" s="4"/>
    </row>
    <row r="340" ht="15.75" customHeight="1">
      <c r="A340" s="30" t="s">
        <v>340</v>
      </c>
      <c r="B340" s="30" t="s">
        <v>729</v>
      </c>
      <c r="C340" s="30" t="s">
        <v>730</v>
      </c>
      <c r="D340" s="4"/>
      <c r="E340" s="4"/>
      <c r="F340" s="4">
        <v>340.0</v>
      </c>
      <c r="H340" s="4"/>
      <c r="I340" s="21" t="b">
        <v>1</v>
      </c>
      <c r="L340" s="30" t="s">
        <v>731</v>
      </c>
      <c r="N340" s="4"/>
      <c r="S340" s="4">
        <v>5.0</v>
      </c>
      <c r="W340" s="4" t="str">
        <f>IFERROR(__xludf.DUMMYFUNCTION("""COMPUTED_VALUE"""),"yes_no_na1")</f>
        <v>yes_no_na1</v>
      </c>
      <c r="X340" s="4"/>
      <c r="Y340" s="4"/>
    </row>
    <row r="341" ht="15.75" customHeight="1">
      <c r="A341" s="4" t="s">
        <v>48</v>
      </c>
      <c r="B341" s="30" t="s">
        <v>732</v>
      </c>
      <c r="C341" s="30" t="s">
        <v>226</v>
      </c>
      <c r="D341" s="4"/>
      <c r="E341" s="4"/>
      <c r="F341" s="4">
        <v>341.0</v>
      </c>
      <c r="H341" s="4"/>
      <c r="I341" s="4"/>
      <c r="N341" s="4"/>
      <c r="S341" s="4">
        <v>9.0</v>
      </c>
      <c r="W341" s="4"/>
      <c r="X341" s="4" t="s">
        <v>32</v>
      </c>
      <c r="Y341" s="4"/>
    </row>
    <row r="342" ht="15.75" customHeight="1">
      <c r="A342" s="30" t="s">
        <v>340</v>
      </c>
      <c r="B342" s="30" t="s">
        <v>733</v>
      </c>
      <c r="C342" s="30" t="s">
        <v>694</v>
      </c>
      <c r="D342" s="4"/>
      <c r="E342" s="4"/>
      <c r="F342" s="4">
        <v>342.0</v>
      </c>
      <c r="H342" s="4"/>
      <c r="I342" s="21" t="b">
        <v>1</v>
      </c>
      <c r="L342" s="30" t="s">
        <v>734</v>
      </c>
      <c r="N342" s="4"/>
      <c r="S342" s="4">
        <v>5.0</v>
      </c>
      <c r="W342" s="4" t="str">
        <f>IFERROR(__xludf.DUMMYFUNCTION("""COMPUTED_VALUE"""),"yes_no_na1")</f>
        <v>yes_no_na1</v>
      </c>
      <c r="X342" s="4"/>
      <c r="Y342" s="4"/>
    </row>
    <row r="343" ht="15.75" customHeight="1">
      <c r="A343" s="4" t="s">
        <v>48</v>
      </c>
      <c r="B343" s="30" t="s">
        <v>735</v>
      </c>
      <c r="C343" s="30" t="s">
        <v>226</v>
      </c>
      <c r="D343" s="4"/>
      <c r="E343" s="4"/>
      <c r="F343" s="4">
        <v>343.0</v>
      </c>
      <c r="H343" s="4"/>
      <c r="I343" s="4"/>
      <c r="N343" s="4"/>
      <c r="S343" s="4">
        <v>9.0</v>
      </c>
      <c r="W343" s="4"/>
      <c r="X343" s="4" t="s">
        <v>32</v>
      </c>
      <c r="Y343" s="4"/>
    </row>
    <row r="344" ht="15.75" customHeight="1">
      <c r="A344" s="30" t="s">
        <v>42</v>
      </c>
      <c r="B344" s="30" t="s">
        <v>736</v>
      </c>
      <c r="C344" s="30" t="s">
        <v>737</v>
      </c>
      <c r="D344" s="4"/>
      <c r="E344" s="4"/>
      <c r="F344" s="4">
        <v>344.0</v>
      </c>
      <c r="H344" s="4"/>
      <c r="I344" s="4"/>
      <c r="N344" s="4"/>
      <c r="S344" s="4">
        <v>6.0</v>
      </c>
      <c r="W344" s="4"/>
      <c r="X344" s="4" t="s">
        <v>32</v>
      </c>
      <c r="Y344" s="4"/>
    </row>
    <row r="345" ht="15.75" customHeight="1">
      <c r="A345" s="30" t="s">
        <v>231</v>
      </c>
      <c r="B345" s="30" t="s">
        <v>738</v>
      </c>
      <c r="C345" s="30" t="s">
        <v>739</v>
      </c>
      <c r="D345" s="4"/>
      <c r="E345" s="4"/>
      <c r="F345" s="4">
        <v>345.0</v>
      </c>
      <c r="H345" s="4"/>
      <c r="I345" s="21" t="b">
        <v>1</v>
      </c>
      <c r="L345" s="30" t="s">
        <v>740</v>
      </c>
      <c r="N345" s="4"/>
      <c r="S345" s="4">
        <v>5.0</v>
      </c>
      <c r="W345" s="4" t="str">
        <f>IFERROR(__xludf.DUMMYFUNCTION("""COMPUTED_VALUE"""),"yes_no_na2")</f>
        <v>yes_no_na2</v>
      </c>
      <c r="X345" s="4"/>
      <c r="Y345" s="4"/>
    </row>
    <row r="346" ht="15.75" customHeight="1">
      <c r="A346" s="4" t="s">
        <v>48</v>
      </c>
      <c r="B346" s="30" t="s">
        <v>741</v>
      </c>
      <c r="C346" s="30" t="s">
        <v>226</v>
      </c>
      <c r="D346" s="4"/>
      <c r="E346" s="4"/>
      <c r="F346" s="4">
        <v>346.0</v>
      </c>
      <c r="H346" s="4"/>
      <c r="I346" s="4"/>
      <c r="N346" s="4"/>
      <c r="S346" s="4">
        <v>9.0</v>
      </c>
      <c r="W346" s="4"/>
      <c r="X346" s="4" t="s">
        <v>32</v>
      </c>
      <c r="Y346" s="4"/>
    </row>
    <row r="347" ht="15.75" customHeight="1">
      <c r="A347" s="30" t="s">
        <v>42</v>
      </c>
      <c r="B347" s="30" t="s">
        <v>742</v>
      </c>
      <c r="C347" s="30" t="s">
        <v>743</v>
      </c>
      <c r="D347" s="4"/>
      <c r="E347" s="4"/>
      <c r="F347" s="4">
        <v>347.0</v>
      </c>
      <c r="H347" s="4"/>
      <c r="I347" s="4"/>
      <c r="N347" s="4"/>
      <c r="S347" s="4">
        <v>6.0</v>
      </c>
      <c r="W347" s="4"/>
      <c r="X347" s="4" t="s">
        <v>32</v>
      </c>
      <c r="Y347" s="4"/>
    </row>
    <row r="348" ht="15.75" customHeight="1">
      <c r="A348" s="72" t="s">
        <v>84</v>
      </c>
      <c r="B348" s="74"/>
      <c r="C348" s="74"/>
      <c r="D348" s="74"/>
      <c r="E348" s="74"/>
      <c r="F348" s="74">
        <v>348.0</v>
      </c>
      <c r="G348" s="75"/>
      <c r="H348" s="74"/>
      <c r="I348" s="74"/>
      <c r="J348" s="75"/>
      <c r="K348" s="75"/>
      <c r="L348" s="75"/>
      <c r="M348" s="75"/>
      <c r="N348" s="74"/>
      <c r="O348" s="75"/>
      <c r="P348" s="75"/>
      <c r="Q348" s="75"/>
      <c r="R348" s="75"/>
      <c r="S348" s="74"/>
      <c r="T348" s="75"/>
      <c r="U348" s="75"/>
      <c r="V348" s="75"/>
      <c r="W348" s="74"/>
      <c r="X348" s="74" t="s">
        <v>32</v>
      </c>
      <c r="Y348" s="74"/>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row>
    <row r="349" ht="15.75" customHeight="1">
      <c r="A349" s="76" t="s">
        <v>39</v>
      </c>
      <c r="B349" s="76" t="s">
        <v>744</v>
      </c>
      <c r="C349" s="76" t="s">
        <v>745</v>
      </c>
      <c r="D349" s="77"/>
      <c r="E349" s="77"/>
      <c r="F349" s="77">
        <v>349.0</v>
      </c>
      <c r="G349" s="78"/>
      <c r="H349" s="77"/>
      <c r="I349" s="77"/>
      <c r="J349" s="78"/>
      <c r="K349" s="78"/>
      <c r="L349" s="78"/>
      <c r="M349" s="78"/>
      <c r="N349" s="77"/>
      <c r="O349" s="78"/>
      <c r="P349" s="78"/>
      <c r="Q349" s="78"/>
      <c r="R349" s="78"/>
      <c r="S349" s="77">
        <v>10.0</v>
      </c>
      <c r="T349" s="78"/>
      <c r="U349" s="78"/>
      <c r="V349" s="78"/>
      <c r="W349" s="77"/>
      <c r="X349" s="77" t="s">
        <v>32</v>
      </c>
      <c r="Y349" s="77"/>
      <c r="Z349" s="78"/>
      <c r="AA349" s="78"/>
      <c r="AB349" s="78"/>
      <c r="AC349" s="78"/>
      <c r="AD349" s="78"/>
      <c r="AE349" s="78"/>
      <c r="AF349" s="78"/>
      <c r="AG349" s="78"/>
      <c r="AH349" s="78"/>
      <c r="AI349" s="78"/>
      <c r="AJ349" s="78"/>
      <c r="AK349" s="78"/>
      <c r="AL349" s="78"/>
      <c r="AM349" s="78"/>
      <c r="AN349" s="78"/>
      <c r="AO349" s="78"/>
      <c r="AP349" s="78"/>
      <c r="AQ349" s="78"/>
      <c r="AR349" s="78"/>
      <c r="AS349" s="78"/>
      <c r="AT349" s="78"/>
      <c r="AU349" s="78"/>
      <c r="AV349" s="78"/>
      <c r="AW349" s="78"/>
      <c r="AX349" s="78"/>
      <c r="AY349" s="78"/>
      <c r="AZ349" s="78"/>
      <c r="BA349" s="78"/>
    </row>
    <row r="350" ht="15.75" customHeight="1">
      <c r="A350" s="30" t="s">
        <v>231</v>
      </c>
      <c r="B350" s="30" t="s">
        <v>746</v>
      </c>
      <c r="C350" s="30" t="s">
        <v>747</v>
      </c>
      <c r="D350" s="4"/>
      <c r="E350" s="4"/>
      <c r="F350" s="4">
        <v>350.0</v>
      </c>
      <c r="H350" s="4"/>
      <c r="I350" s="21" t="b">
        <v>1</v>
      </c>
      <c r="L350" s="30" t="s">
        <v>748</v>
      </c>
      <c r="N350" s="4"/>
      <c r="S350" s="4">
        <v>5.0</v>
      </c>
      <c r="W350" s="4" t="str">
        <f>IFERROR(__xludf.DUMMYFUNCTION("""COMPUTED_VALUE"""),"yes_no_na2")</f>
        <v>yes_no_na2</v>
      </c>
      <c r="X350" s="4"/>
      <c r="Y350" s="4"/>
    </row>
    <row r="351" ht="15.75" customHeight="1">
      <c r="A351" s="4" t="s">
        <v>48</v>
      </c>
      <c r="B351" s="30" t="s">
        <v>749</v>
      </c>
      <c r="C351" s="30" t="s">
        <v>226</v>
      </c>
      <c r="D351" s="4"/>
      <c r="E351" s="4"/>
      <c r="F351" s="4">
        <v>351.0</v>
      </c>
      <c r="H351" s="4"/>
      <c r="I351" s="4"/>
      <c r="N351" s="4"/>
      <c r="S351" s="4">
        <v>9.0</v>
      </c>
      <c r="W351" s="4"/>
      <c r="X351" s="4" t="s">
        <v>32</v>
      </c>
      <c r="Y351" s="4"/>
    </row>
    <row r="352" ht="15.75" customHeight="1">
      <c r="A352" s="30" t="s">
        <v>42</v>
      </c>
      <c r="B352" s="30" t="s">
        <v>750</v>
      </c>
      <c r="C352" s="30" t="s">
        <v>751</v>
      </c>
      <c r="D352" s="4"/>
      <c r="E352" s="4"/>
      <c r="F352" s="4">
        <v>352.0</v>
      </c>
      <c r="H352" s="4"/>
      <c r="I352" s="4"/>
      <c r="N352" s="4"/>
      <c r="S352" s="4">
        <v>6.0</v>
      </c>
      <c r="W352" s="4"/>
      <c r="X352" s="4" t="s">
        <v>32</v>
      </c>
      <c r="Y352" s="4"/>
    </row>
    <row r="353" ht="15.75" customHeight="1">
      <c r="A353" s="30" t="s">
        <v>231</v>
      </c>
      <c r="B353" s="30" t="s">
        <v>752</v>
      </c>
      <c r="C353" s="30" t="s">
        <v>753</v>
      </c>
      <c r="D353" s="4"/>
      <c r="E353" s="4"/>
      <c r="F353" s="4">
        <v>353.0</v>
      </c>
      <c r="H353" s="4"/>
      <c r="I353" s="21" t="b">
        <v>1</v>
      </c>
      <c r="L353" s="30" t="s">
        <v>754</v>
      </c>
      <c r="N353" s="4"/>
      <c r="S353" s="4">
        <v>5.0</v>
      </c>
      <c r="W353" s="4" t="str">
        <f>IFERROR(__xludf.DUMMYFUNCTION("""COMPUTED_VALUE"""),"yes_no_na2")</f>
        <v>yes_no_na2</v>
      </c>
      <c r="X353" s="4"/>
      <c r="Y353" s="4"/>
    </row>
    <row r="354" ht="15.75" customHeight="1">
      <c r="A354" s="4" t="s">
        <v>48</v>
      </c>
      <c r="B354" s="30" t="s">
        <v>755</v>
      </c>
      <c r="C354" s="30" t="s">
        <v>226</v>
      </c>
      <c r="D354" s="4"/>
      <c r="E354" s="4"/>
      <c r="F354" s="4">
        <v>354.0</v>
      </c>
      <c r="H354" s="4"/>
      <c r="I354" s="4"/>
      <c r="N354" s="4"/>
      <c r="S354" s="4">
        <v>9.0</v>
      </c>
      <c r="W354" s="4"/>
      <c r="X354" s="4" t="s">
        <v>32</v>
      </c>
      <c r="Y354" s="4"/>
    </row>
    <row r="355" ht="15.75" customHeight="1">
      <c r="A355" s="30" t="s">
        <v>42</v>
      </c>
      <c r="B355" s="30" t="s">
        <v>756</v>
      </c>
      <c r="C355" s="30" t="s">
        <v>757</v>
      </c>
      <c r="D355" s="4"/>
      <c r="E355" s="4"/>
      <c r="F355" s="4">
        <v>355.0</v>
      </c>
      <c r="H355" s="4"/>
      <c r="I355" s="4"/>
      <c r="N355" s="4"/>
      <c r="S355" s="4">
        <v>6.0</v>
      </c>
      <c r="W355" s="4"/>
      <c r="X355" s="4" t="s">
        <v>32</v>
      </c>
      <c r="Y355" s="4"/>
    </row>
    <row r="356" ht="15.75" customHeight="1">
      <c r="A356" s="30" t="s">
        <v>231</v>
      </c>
      <c r="B356" s="30" t="s">
        <v>758</v>
      </c>
      <c r="C356" s="30" t="s">
        <v>753</v>
      </c>
      <c r="D356" s="4"/>
      <c r="E356" s="4"/>
      <c r="F356" s="4">
        <v>356.0</v>
      </c>
      <c r="H356" s="4"/>
      <c r="I356" s="21" t="b">
        <v>1</v>
      </c>
      <c r="L356" s="30" t="s">
        <v>759</v>
      </c>
      <c r="N356" s="4"/>
      <c r="S356" s="4">
        <v>5.0</v>
      </c>
      <c r="W356" s="4" t="str">
        <f>IFERROR(__xludf.DUMMYFUNCTION("""COMPUTED_VALUE"""),"yes_no_na2")</f>
        <v>yes_no_na2</v>
      </c>
      <c r="X356" s="4"/>
      <c r="Y356" s="4"/>
    </row>
    <row r="357" ht="15.75" customHeight="1">
      <c r="A357" s="4" t="s">
        <v>48</v>
      </c>
      <c r="B357" s="30" t="s">
        <v>760</v>
      </c>
      <c r="C357" s="30" t="s">
        <v>226</v>
      </c>
      <c r="D357" s="4"/>
      <c r="E357" s="4"/>
      <c r="F357" s="4">
        <v>357.0</v>
      </c>
      <c r="H357" s="4"/>
      <c r="I357" s="4"/>
      <c r="N357" s="4"/>
      <c r="S357" s="4">
        <v>9.0</v>
      </c>
      <c r="W357" s="4"/>
      <c r="X357" s="4" t="s">
        <v>32</v>
      </c>
      <c r="Y357" s="4"/>
    </row>
    <row r="358" ht="15.75" customHeight="1">
      <c r="A358" s="30" t="s">
        <v>42</v>
      </c>
      <c r="B358" s="30" t="s">
        <v>761</v>
      </c>
      <c r="C358" s="30" t="s">
        <v>757</v>
      </c>
      <c r="D358" s="4"/>
      <c r="E358" s="4"/>
      <c r="F358" s="4">
        <v>358.0</v>
      </c>
      <c r="H358" s="4"/>
      <c r="I358" s="4"/>
      <c r="N358" s="4"/>
      <c r="S358" s="4">
        <v>6.0</v>
      </c>
      <c r="W358" s="4"/>
      <c r="X358" s="4" t="s">
        <v>32</v>
      </c>
      <c r="Y358" s="4"/>
    </row>
    <row r="359" ht="15.75" customHeight="1">
      <c r="A359" s="30" t="s">
        <v>231</v>
      </c>
      <c r="B359" s="30" t="s">
        <v>762</v>
      </c>
      <c r="C359" s="30" t="s">
        <v>763</v>
      </c>
      <c r="D359" s="4"/>
      <c r="E359" s="4"/>
      <c r="F359" s="4">
        <v>359.0</v>
      </c>
      <c r="H359" s="4"/>
      <c r="I359" s="21" t="b">
        <v>1</v>
      </c>
      <c r="L359" s="30" t="s">
        <v>764</v>
      </c>
      <c r="N359" s="4"/>
      <c r="S359" s="4">
        <v>5.0</v>
      </c>
      <c r="W359" s="4" t="str">
        <f>IFERROR(__xludf.DUMMYFUNCTION("""COMPUTED_VALUE"""),"yes_no_na2")</f>
        <v>yes_no_na2</v>
      </c>
      <c r="X359" s="4"/>
      <c r="Y359" s="4"/>
    </row>
    <row r="360" ht="15.75" customHeight="1">
      <c r="A360" s="4" t="s">
        <v>48</v>
      </c>
      <c r="B360" s="30" t="s">
        <v>765</v>
      </c>
      <c r="C360" s="52" t="s">
        <v>226</v>
      </c>
      <c r="D360" s="4"/>
      <c r="E360" s="4"/>
      <c r="F360" s="4">
        <v>360.0</v>
      </c>
      <c r="H360" s="4"/>
      <c r="I360" s="4"/>
      <c r="N360" s="4"/>
      <c r="S360" s="4">
        <v>9.0</v>
      </c>
      <c r="W360" s="4"/>
      <c r="X360" s="4" t="s">
        <v>32</v>
      </c>
      <c r="Y360" s="4"/>
    </row>
    <row r="361" ht="15.75" customHeight="1">
      <c r="A361" s="30" t="s">
        <v>42</v>
      </c>
      <c r="B361" s="30" t="s">
        <v>766</v>
      </c>
      <c r="C361" s="30" t="s">
        <v>767</v>
      </c>
      <c r="D361" s="4"/>
      <c r="E361" s="4"/>
      <c r="F361" s="4">
        <v>361.0</v>
      </c>
      <c r="H361" s="4"/>
      <c r="I361" s="4"/>
      <c r="N361" s="4"/>
      <c r="S361" s="4">
        <v>6.0</v>
      </c>
      <c r="W361" s="4"/>
      <c r="X361" s="4" t="s">
        <v>32</v>
      </c>
      <c r="Y361" s="4"/>
    </row>
    <row r="362" ht="15.75" customHeight="1">
      <c r="A362" s="76" t="s">
        <v>84</v>
      </c>
      <c r="B362" s="77"/>
      <c r="C362" s="77"/>
      <c r="D362" s="77"/>
      <c r="E362" s="77"/>
      <c r="F362" s="77">
        <v>362.0</v>
      </c>
      <c r="G362" s="78"/>
      <c r="H362" s="77"/>
      <c r="I362" s="77"/>
      <c r="J362" s="78"/>
      <c r="K362" s="78"/>
      <c r="L362" s="78"/>
      <c r="M362" s="78"/>
      <c r="N362" s="77"/>
      <c r="O362" s="78"/>
      <c r="P362" s="78"/>
      <c r="Q362" s="78"/>
      <c r="R362" s="78"/>
      <c r="S362" s="77"/>
      <c r="T362" s="78"/>
      <c r="U362" s="78"/>
      <c r="V362" s="78"/>
      <c r="W362" s="77"/>
      <c r="X362" s="77" t="s">
        <v>32</v>
      </c>
      <c r="Y362" s="77"/>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row>
    <row r="363" ht="15.75" customHeight="1">
      <c r="A363" s="48" t="s">
        <v>33</v>
      </c>
      <c r="B363" s="48" t="s">
        <v>768</v>
      </c>
      <c r="C363" s="57" t="s">
        <v>769</v>
      </c>
      <c r="D363" s="48"/>
      <c r="E363" s="48"/>
      <c r="F363" s="48">
        <v>363.0</v>
      </c>
      <c r="G363" s="48"/>
      <c r="H363" s="48"/>
      <c r="I363" s="48"/>
      <c r="J363" s="48"/>
      <c r="K363" s="48"/>
      <c r="L363" s="48"/>
      <c r="M363" s="57" t="s">
        <v>770</v>
      </c>
      <c r="N363" s="48"/>
      <c r="O363" s="48"/>
      <c r="P363" s="48"/>
      <c r="Q363" s="48"/>
      <c r="R363" s="48"/>
      <c r="S363" s="48">
        <v>9.0</v>
      </c>
      <c r="T363" s="48"/>
      <c r="U363" s="48"/>
      <c r="V363" s="48"/>
      <c r="W363" s="48"/>
      <c r="X363" s="48" t="s">
        <v>32</v>
      </c>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row>
    <row r="364" ht="15.75" customHeight="1">
      <c r="A364" s="66" t="s">
        <v>84</v>
      </c>
      <c r="B364" s="66"/>
      <c r="C364" s="66"/>
      <c r="D364" s="66"/>
      <c r="E364" s="66"/>
      <c r="F364" s="66">
        <v>364.0</v>
      </c>
      <c r="G364" s="66"/>
      <c r="H364" s="66"/>
      <c r="I364" s="66"/>
      <c r="J364" s="66"/>
      <c r="K364" s="66"/>
      <c r="L364" s="66"/>
      <c r="M364" s="66"/>
      <c r="N364" s="66"/>
      <c r="O364" s="66"/>
      <c r="P364" s="66"/>
      <c r="Q364" s="66"/>
      <c r="R364" s="66"/>
      <c r="S364" s="66"/>
      <c r="T364" s="66"/>
      <c r="U364" s="66"/>
      <c r="V364" s="66"/>
      <c r="W364" s="66"/>
      <c r="X364" s="66" t="s">
        <v>32</v>
      </c>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row>
    <row r="365" ht="15.75" customHeight="1">
      <c r="A365" s="79" t="s">
        <v>39</v>
      </c>
      <c r="B365" s="80" t="s">
        <v>771</v>
      </c>
      <c r="C365" s="80" t="s">
        <v>772</v>
      </c>
      <c r="D365" s="79"/>
      <c r="E365" s="79"/>
      <c r="F365" s="79">
        <v>365.0</v>
      </c>
      <c r="G365" s="79"/>
      <c r="H365" s="79"/>
      <c r="I365" s="79"/>
      <c r="J365" s="79"/>
      <c r="K365" s="79"/>
      <c r="L365" s="79"/>
      <c r="M365" s="79"/>
      <c r="N365" s="79"/>
      <c r="O365" s="79"/>
      <c r="P365" s="79"/>
      <c r="Q365" s="79"/>
      <c r="R365" s="79"/>
      <c r="S365" s="79">
        <v>13.0</v>
      </c>
      <c r="T365" s="79"/>
      <c r="U365" s="79"/>
      <c r="V365" s="79"/>
      <c r="W365" s="79"/>
      <c r="X365" s="79" t="s">
        <v>32</v>
      </c>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79"/>
      <c r="BA365" s="79"/>
    </row>
    <row r="366" ht="15.75" customHeight="1">
      <c r="A366" s="4" t="s">
        <v>231</v>
      </c>
      <c r="B366" s="30" t="s">
        <v>773</v>
      </c>
      <c r="C366" s="30" t="s">
        <v>774</v>
      </c>
      <c r="D366" s="4"/>
      <c r="E366" s="4"/>
      <c r="F366" s="4">
        <v>366.0</v>
      </c>
      <c r="H366" s="4"/>
      <c r="I366" s="21" t="b">
        <v>1</v>
      </c>
      <c r="L366" s="30" t="s">
        <v>775</v>
      </c>
      <c r="N366" s="4"/>
      <c r="S366" s="4">
        <v>4.0</v>
      </c>
      <c r="W366" s="4" t="str">
        <f>IFERROR(__xludf.DUMMYFUNCTION("""COMPUTED_VALUE"""),"yes_no_na2")</f>
        <v>yes_no_na2</v>
      </c>
      <c r="X366" s="4"/>
      <c r="Y366" s="4"/>
    </row>
    <row r="367" ht="15.75" customHeight="1">
      <c r="A367" s="4" t="s">
        <v>48</v>
      </c>
      <c r="B367" s="30" t="s">
        <v>776</v>
      </c>
      <c r="C367" s="30" t="s">
        <v>226</v>
      </c>
      <c r="D367" s="4"/>
      <c r="E367" s="4"/>
      <c r="F367" s="4">
        <v>367.0</v>
      </c>
      <c r="H367" s="4"/>
      <c r="I367" s="4"/>
      <c r="N367" s="4"/>
      <c r="S367" s="4">
        <v>9.0</v>
      </c>
      <c r="W367" s="4"/>
      <c r="X367" s="4" t="s">
        <v>32</v>
      </c>
      <c r="Y367" s="4"/>
    </row>
    <row r="368" ht="15.75" customHeight="1">
      <c r="A368" s="4" t="s">
        <v>42</v>
      </c>
      <c r="B368" s="30" t="s">
        <v>777</v>
      </c>
      <c r="C368" s="30" t="s">
        <v>778</v>
      </c>
      <c r="D368" s="4"/>
      <c r="E368" s="4"/>
      <c r="F368" s="4">
        <v>368.0</v>
      </c>
      <c r="H368" s="4"/>
      <c r="I368" s="4"/>
      <c r="N368" s="4"/>
      <c r="S368" s="4">
        <v>6.0</v>
      </c>
      <c r="W368" s="4"/>
      <c r="X368" s="4" t="s">
        <v>32</v>
      </c>
      <c r="Y368" s="4"/>
    </row>
    <row r="369" ht="15.75" customHeight="1">
      <c r="A369" s="4" t="s">
        <v>231</v>
      </c>
      <c r="B369" s="30" t="s">
        <v>779</v>
      </c>
      <c r="C369" s="30" t="s">
        <v>780</v>
      </c>
      <c r="D369" s="4"/>
      <c r="E369" s="4"/>
      <c r="F369" s="4">
        <v>369.0</v>
      </c>
      <c r="H369" s="4"/>
      <c r="I369" s="21" t="b">
        <v>1</v>
      </c>
      <c r="L369" s="30" t="s">
        <v>781</v>
      </c>
      <c r="N369" s="4"/>
      <c r="S369" s="4">
        <v>4.0</v>
      </c>
      <c r="W369" s="4" t="str">
        <f>IFERROR(__xludf.DUMMYFUNCTION("""COMPUTED_VALUE"""),"yes_no_na2")</f>
        <v>yes_no_na2</v>
      </c>
      <c r="X369" s="4"/>
      <c r="Y369" s="4"/>
    </row>
    <row r="370" ht="15.75" customHeight="1">
      <c r="A370" s="4" t="s">
        <v>48</v>
      </c>
      <c r="B370" s="30" t="s">
        <v>782</v>
      </c>
      <c r="C370" s="30" t="s">
        <v>226</v>
      </c>
      <c r="D370" s="4"/>
      <c r="E370" s="4"/>
      <c r="F370" s="4">
        <v>370.0</v>
      </c>
      <c r="H370" s="4"/>
      <c r="I370" s="4"/>
      <c r="N370" s="4"/>
      <c r="S370" s="4">
        <v>9.0</v>
      </c>
      <c r="W370" s="4"/>
      <c r="X370" s="4" t="s">
        <v>32</v>
      </c>
      <c r="Y370" s="4"/>
    </row>
    <row r="371" ht="15.75" customHeight="1">
      <c r="A371" s="4" t="s">
        <v>42</v>
      </c>
      <c r="B371" s="30" t="s">
        <v>783</v>
      </c>
      <c r="C371" s="30" t="s">
        <v>784</v>
      </c>
      <c r="D371" s="4"/>
      <c r="E371" s="4"/>
      <c r="F371" s="4">
        <v>371.0</v>
      </c>
      <c r="H371" s="4"/>
      <c r="I371" s="4"/>
      <c r="N371" s="4"/>
      <c r="S371" s="4">
        <v>6.0</v>
      </c>
      <c r="W371" s="4"/>
      <c r="X371" s="4" t="s">
        <v>32</v>
      </c>
      <c r="Y371" s="4"/>
    </row>
    <row r="372" ht="15.75" customHeight="1">
      <c r="A372" s="4" t="s">
        <v>231</v>
      </c>
      <c r="B372" s="30" t="s">
        <v>785</v>
      </c>
      <c r="C372" s="30" t="s">
        <v>786</v>
      </c>
      <c r="D372" s="4"/>
      <c r="E372" s="4"/>
      <c r="F372" s="4">
        <v>372.0</v>
      </c>
      <c r="H372" s="4"/>
      <c r="I372" s="21" t="b">
        <v>1</v>
      </c>
      <c r="L372" s="30" t="s">
        <v>787</v>
      </c>
      <c r="N372" s="4"/>
      <c r="S372" s="4">
        <v>4.0</v>
      </c>
      <c r="W372" s="4" t="str">
        <f>IFERROR(__xludf.DUMMYFUNCTION("""COMPUTED_VALUE"""),"yes_no_na2")</f>
        <v>yes_no_na2</v>
      </c>
      <c r="X372" s="4"/>
      <c r="Y372" s="4"/>
    </row>
    <row r="373" ht="15.75" customHeight="1">
      <c r="A373" s="4" t="s">
        <v>48</v>
      </c>
      <c r="B373" s="30" t="s">
        <v>788</v>
      </c>
      <c r="C373" s="30" t="s">
        <v>226</v>
      </c>
      <c r="D373" s="4"/>
      <c r="E373" s="4"/>
      <c r="F373" s="4">
        <v>373.0</v>
      </c>
      <c r="H373" s="4"/>
      <c r="I373" s="4"/>
      <c r="N373" s="4"/>
      <c r="S373" s="4">
        <v>9.0</v>
      </c>
      <c r="W373" s="4"/>
      <c r="X373" s="4" t="s">
        <v>32</v>
      </c>
      <c r="Y373" s="4"/>
    </row>
    <row r="374" ht="15.75" customHeight="1">
      <c r="A374" s="30" t="s">
        <v>42</v>
      </c>
      <c r="B374" s="30" t="s">
        <v>789</v>
      </c>
      <c r="C374" s="30" t="s">
        <v>790</v>
      </c>
      <c r="D374" s="4"/>
      <c r="E374" s="4"/>
      <c r="F374" s="4">
        <v>374.0</v>
      </c>
      <c r="H374" s="4"/>
      <c r="I374" s="4"/>
      <c r="N374" s="4"/>
      <c r="S374" s="4">
        <v>6.0</v>
      </c>
      <c r="W374" s="4"/>
      <c r="X374" s="4" t="s">
        <v>32</v>
      </c>
      <c r="Y374" s="4"/>
    </row>
    <row r="375" ht="15.75" customHeight="1">
      <c r="A375" s="30" t="s">
        <v>231</v>
      </c>
      <c r="B375" s="30" t="s">
        <v>791</v>
      </c>
      <c r="C375" s="30" t="s">
        <v>792</v>
      </c>
      <c r="D375" s="4"/>
      <c r="E375" s="4"/>
      <c r="F375" s="4">
        <v>375.0</v>
      </c>
      <c r="H375" s="4"/>
      <c r="I375" s="21" t="b">
        <v>1</v>
      </c>
      <c r="L375" s="30" t="s">
        <v>793</v>
      </c>
      <c r="N375" s="4"/>
      <c r="S375" s="4">
        <v>4.0</v>
      </c>
      <c r="W375" s="4" t="str">
        <f>IFERROR(__xludf.DUMMYFUNCTION("""COMPUTED_VALUE"""),"yes_no_na2")</f>
        <v>yes_no_na2</v>
      </c>
      <c r="X375" s="4"/>
      <c r="Y375" s="4"/>
    </row>
    <row r="376" ht="15.75" customHeight="1">
      <c r="A376" s="4" t="s">
        <v>48</v>
      </c>
      <c r="B376" s="30" t="s">
        <v>794</v>
      </c>
      <c r="C376" s="30" t="s">
        <v>226</v>
      </c>
      <c r="D376" s="4"/>
      <c r="E376" s="4"/>
      <c r="F376" s="4">
        <v>376.0</v>
      </c>
      <c r="H376" s="4"/>
      <c r="I376" s="4"/>
      <c r="N376" s="4"/>
      <c r="S376" s="4">
        <v>10.0</v>
      </c>
      <c r="W376" s="4"/>
      <c r="X376" s="4" t="s">
        <v>32</v>
      </c>
      <c r="Y376" s="4"/>
    </row>
    <row r="377" ht="15.75" customHeight="1">
      <c r="A377" s="4" t="s">
        <v>42</v>
      </c>
      <c r="B377" s="30" t="s">
        <v>795</v>
      </c>
      <c r="C377" s="30" t="s">
        <v>796</v>
      </c>
      <c r="D377" s="4"/>
      <c r="E377" s="4"/>
      <c r="F377" s="4">
        <v>377.0</v>
      </c>
      <c r="H377" s="4"/>
      <c r="I377" s="4"/>
      <c r="N377" s="4"/>
      <c r="S377" s="4">
        <v>6.0</v>
      </c>
      <c r="W377" s="4"/>
      <c r="X377" s="4" t="s">
        <v>32</v>
      </c>
      <c r="Y377" s="4"/>
    </row>
    <row r="378" ht="15.75" customHeight="1">
      <c r="A378" s="48" t="s">
        <v>33</v>
      </c>
      <c r="B378" s="48" t="s">
        <v>797</v>
      </c>
      <c r="C378" s="57" t="s">
        <v>798</v>
      </c>
      <c r="D378" s="48"/>
      <c r="E378" s="48"/>
      <c r="F378" s="48">
        <v>378.0</v>
      </c>
      <c r="G378" s="48"/>
      <c r="H378" s="48"/>
      <c r="I378" s="48"/>
      <c r="J378" s="48"/>
      <c r="K378" s="48"/>
      <c r="L378" s="48"/>
      <c r="M378" s="57" t="s">
        <v>799</v>
      </c>
      <c r="N378" s="48"/>
      <c r="O378" s="48"/>
      <c r="P378" s="48"/>
      <c r="Q378" s="48"/>
      <c r="R378" s="48"/>
      <c r="S378" s="48">
        <v>9.0</v>
      </c>
      <c r="T378" s="48"/>
      <c r="U378" s="48"/>
      <c r="V378" s="48"/>
      <c r="W378" s="48"/>
      <c r="X378" s="48" t="s">
        <v>32</v>
      </c>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row>
    <row r="379" ht="15.75" customHeight="1">
      <c r="A379" s="79" t="s">
        <v>84</v>
      </c>
      <c r="B379" s="79"/>
      <c r="C379" s="79"/>
      <c r="D379" s="79"/>
      <c r="E379" s="79"/>
      <c r="F379" s="79">
        <v>379.0</v>
      </c>
      <c r="G379" s="79"/>
      <c r="H379" s="79"/>
      <c r="I379" s="79"/>
      <c r="J379" s="79"/>
      <c r="K379" s="79"/>
      <c r="L379" s="79"/>
      <c r="M379" s="79"/>
      <c r="N379" s="79"/>
      <c r="O379" s="79"/>
      <c r="P379" s="79"/>
      <c r="Q379" s="79"/>
      <c r="R379" s="79"/>
      <c r="S379" s="79"/>
      <c r="T379" s="79"/>
      <c r="U379" s="79"/>
      <c r="V379" s="79"/>
      <c r="W379" s="79"/>
      <c r="X379" s="79" t="s">
        <v>32</v>
      </c>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row>
    <row r="380" ht="15.75" customHeight="1">
      <c r="A380" s="81" t="s">
        <v>39</v>
      </c>
      <c r="B380" s="82" t="s">
        <v>800</v>
      </c>
      <c r="C380" s="82" t="s">
        <v>801</v>
      </c>
      <c r="D380" s="81"/>
      <c r="E380" s="81"/>
      <c r="F380" s="81">
        <v>380.0</v>
      </c>
      <c r="G380" s="81"/>
      <c r="H380" s="81"/>
      <c r="I380" s="81"/>
      <c r="J380" s="81"/>
      <c r="K380" s="81"/>
      <c r="L380" s="81"/>
      <c r="M380" s="81"/>
      <c r="N380" s="81"/>
      <c r="O380" s="81"/>
      <c r="P380" s="81"/>
      <c r="Q380" s="81"/>
      <c r="R380" s="81"/>
      <c r="S380" s="81">
        <v>7.0</v>
      </c>
      <c r="T380" s="81"/>
      <c r="U380" s="81"/>
      <c r="V380" s="81"/>
      <c r="W380" s="81"/>
      <c r="X380" s="81" t="s">
        <v>32</v>
      </c>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row>
    <row r="381" ht="15.75" customHeight="1">
      <c r="A381" s="4" t="s">
        <v>221</v>
      </c>
      <c r="B381" s="30" t="s">
        <v>802</v>
      </c>
      <c r="C381" s="30" t="s">
        <v>803</v>
      </c>
      <c r="D381" s="4"/>
      <c r="E381" s="4"/>
      <c r="F381" s="4">
        <v>381.0</v>
      </c>
      <c r="H381" s="4"/>
      <c r="I381" s="21" t="b">
        <v>1</v>
      </c>
      <c r="L381" s="30" t="s">
        <v>804</v>
      </c>
      <c r="N381" s="4"/>
      <c r="S381" s="4">
        <v>7.0</v>
      </c>
      <c r="W381" s="4" t="str">
        <f>IFERROR(__xludf.DUMMYFUNCTION("""COMPUTED_VALUE"""),"yes_no_na3")</f>
        <v>yes_no_na3</v>
      </c>
      <c r="X381" s="4"/>
      <c r="Y381" s="4"/>
    </row>
    <row r="382" ht="15.75" customHeight="1">
      <c r="A382" s="4" t="s">
        <v>48</v>
      </c>
      <c r="B382" s="30" t="s">
        <v>805</v>
      </c>
      <c r="C382" s="30" t="s">
        <v>226</v>
      </c>
      <c r="D382" s="4"/>
      <c r="E382" s="4"/>
      <c r="F382" s="4">
        <v>382.0</v>
      </c>
      <c r="H382" s="4"/>
      <c r="I382" s="4"/>
      <c r="N382" s="4"/>
      <c r="S382" s="4">
        <v>10.0</v>
      </c>
      <c r="W382" s="4"/>
      <c r="X382" s="4" t="s">
        <v>32</v>
      </c>
      <c r="Y382" s="4"/>
    </row>
    <row r="383" ht="15.75" customHeight="1">
      <c r="A383" s="4" t="s">
        <v>42</v>
      </c>
      <c r="B383" s="30" t="s">
        <v>806</v>
      </c>
      <c r="C383" s="30" t="s">
        <v>807</v>
      </c>
      <c r="D383" s="4"/>
      <c r="E383" s="4"/>
      <c r="F383" s="4">
        <v>383.0</v>
      </c>
      <c r="H383" s="4"/>
      <c r="I383" s="4"/>
      <c r="N383" s="4"/>
      <c r="S383" s="4">
        <v>6.0</v>
      </c>
      <c r="W383" s="4"/>
      <c r="X383" s="4" t="s">
        <v>32</v>
      </c>
      <c r="Y383" s="4"/>
    </row>
    <row r="384" ht="15.75" customHeight="1">
      <c r="A384" s="30" t="s">
        <v>340</v>
      </c>
      <c r="B384" s="30" t="s">
        <v>808</v>
      </c>
      <c r="C384" s="30" t="s">
        <v>809</v>
      </c>
      <c r="D384" s="4"/>
      <c r="E384" s="4"/>
      <c r="F384" s="4">
        <v>384.0</v>
      </c>
      <c r="H384" s="4"/>
      <c r="I384" s="21" t="b">
        <v>1</v>
      </c>
      <c r="L384" s="30" t="s">
        <v>810</v>
      </c>
      <c r="N384" s="4"/>
      <c r="S384" s="4">
        <v>7.0</v>
      </c>
      <c r="W384" s="4" t="str">
        <f>IFERROR(__xludf.DUMMYFUNCTION("""COMPUTED_VALUE"""),"yes_no_na1")</f>
        <v>yes_no_na1</v>
      </c>
      <c r="X384" s="4"/>
      <c r="Y384" s="4"/>
    </row>
    <row r="385" ht="15.75" customHeight="1">
      <c r="A385" s="4" t="s">
        <v>48</v>
      </c>
      <c r="B385" s="30" t="s">
        <v>811</v>
      </c>
      <c r="C385" s="30" t="s">
        <v>226</v>
      </c>
      <c r="D385" s="4"/>
      <c r="E385" s="4"/>
      <c r="F385" s="4">
        <v>385.0</v>
      </c>
      <c r="H385" s="4"/>
      <c r="I385" s="4"/>
      <c r="N385" s="4"/>
      <c r="S385" s="4">
        <v>10.0</v>
      </c>
      <c r="W385" s="4"/>
      <c r="X385" s="4" t="s">
        <v>32</v>
      </c>
      <c r="Y385" s="4"/>
    </row>
    <row r="386" ht="15.75" customHeight="1">
      <c r="A386" s="30" t="s">
        <v>340</v>
      </c>
      <c r="B386" s="30" t="s">
        <v>812</v>
      </c>
      <c r="C386" s="30" t="s">
        <v>813</v>
      </c>
      <c r="D386" s="4"/>
      <c r="E386" s="4"/>
      <c r="F386" s="4">
        <v>386.0</v>
      </c>
      <c r="H386" s="4"/>
      <c r="I386" s="21" t="b">
        <v>1</v>
      </c>
      <c r="L386" s="30" t="s">
        <v>814</v>
      </c>
      <c r="N386" s="4"/>
      <c r="S386" s="4">
        <v>7.0</v>
      </c>
      <c r="W386" s="4" t="str">
        <f>IFERROR(__xludf.DUMMYFUNCTION("""COMPUTED_VALUE"""),"yes_no_na1")</f>
        <v>yes_no_na1</v>
      </c>
      <c r="X386" s="4"/>
      <c r="Y386" s="4"/>
    </row>
    <row r="387" ht="15.75" customHeight="1">
      <c r="A387" s="4" t="s">
        <v>48</v>
      </c>
      <c r="B387" s="30" t="s">
        <v>815</v>
      </c>
      <c r="C387" s="30" t="s">
        <v>226</v>
      </c>
      <c r="D387" s="4"/>
      <c r="E387" s="4"/>
      <c r="F387" s="4">
        <v>387.0</v>
      </c>
      <c r="H387" s="4"/>
      <c r="I387" s="4"/>
      <c r="N387" s="4"/>
      <c r="S387" s="4">
        <v>10.0</v>
      </c>
      <c r="W387" s="4"/>
      <c r="X387" s="4" t="s">
        <v>32</v>
      </c>
      <c r="Y387" s="4"/>
    </row>
    <row r="388" ht="15.75" customHeight="1">
      <c r="A388" s="30" t="s">
        <v>340</v>
      </c>
      <c r="B388" s="30" t="s">
        <v>816</v>
      </c>
      <c r="C388" s="30" t="s">
        <v>817</v>
      </c>
      <c r="D388" s="4"/>
      <c r="E388" s="4"/>
      <c r="F388" s="4">
        <v>388.0</v>
      </c>
      <c r="H388" s="4"/>
      <c r="I388" s="21" t="b">
        <v>1</v>
      </c>
      <c r="L388" s="30" t="s">
        <v>818</v>
      </c>
      <c r="N388" s="4"/>
      <c r="S388" s="4">
        <v>7.0</v>
      </c>
      <c r="W388" s="4" t="str">
        <f>IFERROR(__xludf.DUMMYFUNCTION("""COMPUTED_VALUE"""),"yes_no_na1")</f>
        <v>yes_no_na1</v>
      </c>
      <c r="X388" s="4"/>
      <c r="Y388" s="4"/>
    </row>
    <row r="389" ht="15.75" customHeight="1">
      <c r="A389" s="4" t="s">
        <v>48</v>
      </c>
      <c r="B389" s="30" t="s">
        <v>819</v>
      </c>
      <c r="C389" s="30" t="s">
        <v>226</v>
      </c>
      <c r="D389" s="4"/>
      <c r="E389" s="4"/>
      <c r="F389" s="4">
        <v>389.0</v>
      </c>
      <c r="H389" s="4"/>
      <c r="I389" s="4"/>
      <c r="N389" s="4"/>
      <c r="S389" s="4">
        <v>10.0</v>
      </c>
      <c r="W389" s="4"/>
      <c r="X389" s="4" t="s">
        <v>32</v>
      </c>
      <c r="Y389" s="4"/>
    </row>
    <row r="390" ht="15.75" customHeight="1">
      <c r="A390" s="4" t="s">
        <v>231</v>
      </c>
      <c r="B390" s="30" t="s">
        <v>820</v>
      </c>
      <c r="C390" s="30" t="s">
        <v>821</v>
      </c>
      <c r="D390" s="4"/>
      <c r="E390" s="4"/>
      <c r="F390" s="4">
        <v>390.0</v>
      </c>
      <c r="H390" s="4"/>
      <c r="I390" s="21" t="b">
        <v>1</v>
      </c>
      <c r="L390" s="30" t="s">
        <v>822</v>
      </c>
      <c r="N390" s="4"/>
      <c r="S390" s="4">
        <v>7.0</v>
      </c>
      <c r="W390" s="4" t="str">
        <f>IFERROR(__xludf.DUMMYFUNCTION("""COMPUTED_VALUE"""),"yes_no_na2")</f>
        <v>yes_no_na2</v>
      </c>
      <c r="X390" s="4"/>
      <c r="Y390" s="4"/>
    </row>
    <row r="391" ht="15.75" customHeight="1">
      <c r="A391" s="4" t="s">
        <v>48</v>
      </c>
      <c r="B391" s="30" t="s">
        <v>823</v>
      </c>
      <c r="C391" s="30" t="s">
        <v>226</v>
      </c>
      <c r="D391" s="4"/>
      <c r="E391" s="4"/>
      <c r="F391" s="4">
        <v>391.0</v>
      </c>
      <c r="H391" s="4"/>
      <c r="I391" s="4"/>
      <c r="N391" s="4"/>
      <c r="S391" s="4">
        <v>10.0</v>
      </c>
      <c r="W391" s="4"/>
      <c r="X391" s="4" t="s">
        <v>32</v>
      </c>
      <c r="Y391" s="4"/>
    </row>
    <row r="392" ht="15.75" customHeight="1">
      <c r="A392" s="48" t="s">
        <v>33</v>
      </c>
      <c r="B392" s="48" t="s">
        <v>824</v>
      </c>
      <c r="C392" s="57" t="s">
        <v>825</v>
      </c>
      <c r="D392" s="48"/>
      <c r="E392" s="48"/>
      <c r="F392" s="48">
        <v>392.0</v>
      </c>
      <c r="G392" s="48"/>
      <c r="H392" s="48"/>
      <c r="I392" s="48"/>
      <c r="J392" s="48"/>
      <c r="K392" s="48"/>
      <c r="L392" s="48"/>
      <c r="M392" s="57" t="s">
        <v>826</v>
      </c>
      <c r="N392" s="48"/>
      <c r="O392" s="48"/>
      <c r="P392" s="48"/>
      <c r="Q392" s="48"/>
      <c r="R392" s="48"/>
      <c r="S392" s="48">
        <v>9.0</v>
      </c>
      <c r="T392" s="48"/>
      <c r="U392" s="48"/>
      <c r="V392" s="48"/>
      <c r="W392" s="48"/>
      <c r="X392" s="48" t="s">
        <v>32</v>
      </c>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row>
    <row r="393" ht="15.75" customHeight="1">
      <c r="A393" s="83" t="s">
        <v>84</v>
      </c>
      <c r="B393" s="83"/>
      <c r="C393" s="83"/>
      <c r="D393" s="83"/>
      <c r="E393" s="83"/>
      <c r="F393" s="83">
        <v>393.0</v>
      </c>
      <c r="G393" s="83"/>
      <c r="H393" s="83"/>
      <c r="I393" s="83"/>
      <c r="J393" s="83"/>
      <c r="K393" s="83"/>
      <c r="L393" s="83"/>
      <c r="M393" s="83"/>
      <c r="N393" s="83"/>
      <c r="O393" s="83"/>
      <c r="P393" s="83"/>
      <c r="Q393" s="83"/>
      <c r="R393" s="83"/>
      <c r="S393" s="83"/>
      <c r="T393" s="83"/>
      <c r="U393" s="83"/>
      <c r="V393" s="83"/>
      <c r="W393" s="83"/>
      <c r="X393" s="83" t="s">
        <v>32</v>
      </c>
      <c r="Y393" s="83"/>
      <c r="Z393" s="83"/>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row>
    <row r="394" ht="15.75" customHeight="1">
      <c r="A394" s="84" t="s">
        <v>39</v>
      </c>
      <c r="B394" s="85" t="s">
        <v>827</v>
      </c>
      <c r="C394" s="85" t="s">
        <v>828</v>
      </c>
      <c r="D394" s="84"/>
      <c r="E394" s="84"/>
      <c r="F394" s="84">
        <v>394.0</v>
      </c>
      <c r="G394" s="84"/>
      <c r="H394" s="84"/>
      <c r="I394" s="84"/>
      <c r="J394" s="84"/>
      <c r="K394" s="84"/>
      <c r="L394" s="84"/>
      <c r="M394" s="84"/>
      <c r="N394" s="84"/>
      <c r="O394" s="84"/>
      <c r="P394" s="84"/>
      <c r="Q394" s="84"/>
      <c r="R394" s="84"/>
      <c r="S394" s="84">
        <v>7.0</v>
      </c>
      <c r="T394" s="84"/>
      <c r="U394" s="84"/>
      <c r="V394" s="84"/>
      <c r="W394" s="84"/>
      <c r="X394" s="84" t="s">
        <v>32</v>
      </c>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row>
    <row r="395" ht="15.75" customHeight="1">
      <c r="A395" s="30" t="s">
        <v>231</v>
      </c>
      <c r="B395" s="30" t="s">
        <v>829</v>
      </c>
      <c r="C395" s="30" t="s">
        <v>821</v>
      </c>
      <c r="D395" s="4"/>
      <c r="E395" s="4"/>
      <c r="F395" s="4">
        <v>395.0</v>
      </c>
      <c r="H395" s="4"/>
      <c r="I395" s="21" t="b">
        <v>1</v>
      </c>
      <c r="L395" s="30" t="s">
        <v>830</v>
      </c>
      <c r="N395" s="4"/>
      <c r="S395" s="4">
        <v>6.0</v>
      </c>
      <c r="W395" s="4" t="str">
        <f>IFERROR(__xludf.DUMMYFUNCTION("""COMPUTED_VALUE"""),"yes_no_na2")</f>
        <v>yes_no_na2</v>
      </c>
      <c r="X395" s="4"/>
      <c r="Y395" s="4"/>
    </row>
    <row r="396" ht="15.75" customHeight="1">
      <c r="A396" s="4" t="s">
        <v>48</v>
      </c>
      <c r="B396" s="30" t="s">
        <v>831</v>
      </c>
      <c r="C396" s="30" t="s">
        <v>226</v>
      </c>
      <c r="D396" s="4"/>
      <c r="E396" s="4"/>
      <c r="F396" s="4">
        <v>396.0</v>
      </c>
      <c r="H396" s="4"/>
      <c r="I396" s="4"/>
      <c r="N396" s="4"/>
      <c r="S396" s="4">
        <v>10.0</v>
      </c>
      <c r="W396" s="4"/>
      <c r="X396" s="4" t="s">
        <v>32</v>
      </c>
      <c r="Y396" s="4"/>
    </row>
    <row r="397" ht="15.75" customHeight="1">
      <c r="A397" s="4" t="s">
        <v>231</v>
      </c>
      <c r="B397" s="30" t="s">
        <v>832</v>
      </c>
      <c r="C397" s="30" t="s">
        <v>833</v>
      </c>
      <c r="D397" s="4"/>
      <c r="E397" s="4"/>
      <c r="F397" s="4">
        <v>397.0</v>
      </c>
      <c r="H397" s="4"/>
      <c r="I397" s="21" t="b">
        <v>1</v>
      </c>
      <c r="L397" s="30" t="s">
        <v>834</v>
      </c>
      <c r="N397" s="4"/>
      <c r="S397" s="4">
        <v>6.0</v>
      </c>
      <c r="W397" s="4" t="str">
        <f>IFERROR(__xludf.DUMMYFUNCTION("""COMPUTED_VALUE"""),"yes_no_na2")</f>
        <v>yes_no_na2</v>
      </c>
      <c r="X397" s="4"/>
      <c r="Y397" s="4"/>
    </row>
    <row r="398" ht="15.75" customHeight="1">
      <c r="A398" s="4" t="s">
        <v>48</v>
      </c>
      <c r="B398" s="30" t="s">
        <v>835</v>
      </c>
      <c r="C398" s="30" t="s">
        <v>226</v>
      </c>
      <c r="D398" s="4"/>
      <c r="E398" s="4"/>
      <c r="F398" s="4">
        <v>398.0</v>
      </c>
      <c r="H398" s="4"/>
      <c r="I398" s="4"/>
      <c r="N398" s="4"/>
      <c r="S398" s="4">
        <v>10.0</v>
      </c>
      <c r="W398" s="4"/>
      <c r="X398" s="4" t="s">
        <v>32</v>
      </c>
      <c r="Y398" s="4"/>
    </row>
    <row r="399" ht="15.75" customHeight="1">
      <c r="A399" s="4" t="s">
        <v>42</v>
      </c>
      <c r="B399" s="30" t="s">
        <v>836</v>
      </c>
      <c r="C399" s="30" t="s">
        <v>837</v>
      </c>
      <c r="D399" s="4"/>
      <c r="E399" s="4"/>
      <c r="F399" s="4">
        <v>399.0</v>
      </c>
      <c r="H399" s="4"/>
      <c r="I399" s="4"/>
      <c r="N399" s="4"/>
      <c r="S399" s="4">
        <v>6.0</v>
      </c>
      <c r="W399" s="4"/>
      <c r="X399" s="4" t="s">
        <v>32</v>
      </c>
      <c r="Y399" s="4"/>
    </row>
    <row r="400" ht="15.75" customHeight="1">
      <c r="A400" s="4" t="s">
        <v>231</v>
      </c>
      <c r="B400" s="30" t="s">
        <v>838</v>
      </c>
      <c r="C400" s="30" t="s">
        <v>839</v>
      </c>
      <c r="D400" s="4"/>
      <c r="E400" s="4"/>
      <c r="F400" s="4">
        <v>400.0</v>
      </c>
      <c r="H400" s="4"/>
      <c r="I400" s="21" t="b">
        <v>1</v>
      </c>
      <c r="L400" s="30" t="s">
        <v>840</v>
      </c>
      <c r="N400" s="4"/>
      <c r="S400" s="4">
        <v>6.0</v>
      </c>
      <c r="W400" s="4" t="str">
        <f>IFERROR(__xludf.DUMMYFUNCTION("""COMPUTED_VALUE"""),"yes_no_na2")</f>
        <v>yes_no_na2</v>
      </c>
      <c r="X400" s="4"/>
      <c r="Y400" s="4"/>
    </row>
    <row r="401" ht="15.75" customHeight="1">
      <c r="A401" s="4" t="s">
        <v>48</v>
      </c>
      <c r="B401" s="30" t="s">
        <v>841</v>
      </c>
      <c r="C401" s="30" t="s">
        <v>226</v>
      </c>
      <c r="D401" s="4"/>
      <c r="E401" s="4"/>
      <c r="F401" s="4">
        <v>401.0</v>
      </c>
      <c r="H401" s="4"/>
      <c r="I401" s="4"/>
      <c r="N401" s="4"/>
      <c r="S401" s="4">
        <v>10.0</v>
      </c>
      <c r="W401" s="4"/>
      <c r="X401" s="4" t="s">
        <v>32</v>
      </c>
      <c r="Y401" s="4"/>
    </row>
    <row r="402" ht="15.75" customHeight="1">
      <c r="A402" s="30" t="s">
        <v>42</v>
      </c>
      <c r="B402" s="30" t="s">
        <v>842</v>
      </c>
      <c r="C402" s="30" t="s">
        <v>843</v>
      </c>
      <c r="D402" s="4"/>
      <c r="E402" s="4"/>
      <c r="F402" s="4">
        <v>402.0</v>
      </c>
      <c r="H402" s="4"/>
      <c r="I402" s="4"/>
      <c r="N402" s="4"/>
      <c r="S402" s="4">
        <v>6.0</v>
      </c>
      <c r="W402" s="4"/>
      <c r="X402" s="4" t="s">
        <v>32</v>
      </c>
      <c r="Y402" s="4"/>
    </row>
    <row r="403" ht="15.75" customHeight="1">
      <c r="A403" s="30" t="s">
        <v>221</v>
      </c>
      <c r="B403" s="30" t="s">
        <v>844</v>
      </c>
      <c r="C403" s="30" t="s">
        <v>845</v>
      </c>
      <c r="D403" s="4"/>
      <c r="E403" s="4"/>
      <c r="F403" s="4">
        <v>403.0</v>
      </c>
      <c r="H403" s="4"/>
      <c r="I403" s="21" t="b">
        <v>1</v>
      </c>
      <c r="L403" s="30" t="s">
        <v>846</v>
      </c>
      <c r="N403" s="4"/>
      <c r="S403" s="4">
        <v>6.0</v>
      </c>
      <c r="W403" s="4" t="str">
        <f>IFERROR(__xludf.DUMMYFUNCTION("""COMPUTED_VALUE"""),"yes_no_na3")</f>
        <v>yes_no_na3</v>
      </c>
      <c r="X403" s="4"/>
      <c r="Y403" s="4"/>
    </row>
    <row r="404" ht="15.75" customHeight="1">
      <c r="A404" s="4" t="s">
        <v>48</v>
      </c>
      <c r="B404" s="30" t="s">
        <v>847</v>
      </c>
      <c r="C404" s="30" t="s">
        <v>226</v>
      </c>
      <c r="D404" s="4"/>
      <c r="E404" s="4"/>
      <c r="F404" s="4">
        <v>404.0</v>
      </c>
      <c r="H404" s="4"/>
      <c r="I404" s="4"/>
      <c r="N404" s="4"/>
      <c r="S404" s="4">
        <v>10.0</v>
      </c>
      <c r="W404" s="4"/>
      <c r="X404" s="4" t="s">
        <v>32</v>
      </c>
      <c r="Y404" s="4"/>
    </row>
    <row r="405" ht="15.75" customHeight="1">
      <c r="A405" s="4" t="s">
        <v>42</v>
      </c>
      <c r="B405" s="30" t="s">
        <v>848</v>
      </c>
      <c r="C405" s="30" t="s">
        <v>849</v>
      </c>
      <c r="D405" s="4"/>
      <c r="E405" s="4"/>
      <c r="F405" s="4">
        <v>405.0</v>
      </c>
      <c r="H405" s="4"/>
      <c r="I405" s="4"/>
      <c r="N405" s="4"/>
      <c r="S405" s="4">
        <v>6.0</v>
      </c>
      <c r="W405" s="4"/>
      <c r="X405" s="4" t="s">
        <v>32</v>
      </c>
      <c r="Y405" s="4"/>
    </row>
    <row r="406" ht="15.75" customHeight="1">
      <c r="A406" s="86" t="s">
        <v>39</v>
      </c>
      <c r="B406" s="86" t="s">
        <v>850</v>
      </c>
      <c r="C406" s="86" t="s">
        <v>851</v>
      </c>
      <c r="D406" s="87"/>
      <c r="E406" s="87"/>
      <c r="F406" s="87">
        <v>406.0</v>
      </c>
      <c r="G406" s="88"/>
      <c r="H406" s="87"/>
      <c r="I406" s="87"/>
      <c r="J406" s="88"/>
      <c r="K406" s="88"/>
      <c r="L406" s="88"/>
      <c r="M406" s="88"/>
      <c r="N406" s="87"/>
      <c r="O406" s="88"/>
      <c r="P406" s="88"/>
      <c r="Q406" s="88"/>
      <c r="R406" s="88"/>
      <c r="S406" s="87">
        <v>9.0</v>
      </c>
      <c r="T406" s="88"/>
      <c r="U406" s="88"/>
      <c r="V406" s="88"/>
      <c r="W406" s="87"/>
      <c r="X406" s="87" t="s">
        <v>32</v>
      </c>
      <c r="Y406" s="87"/>
      <c r="Z406" s="88"/>
      <c r="AA406" s="88"/>
      <c r="AB406" s="88"/>
      <c r="AC406" s="88"/>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row>
    <row r="407" ht="15.75" customHeight="1">
      <c r="A407" s="30" t="s">
        <v>221</v>
      </c>
      <c r="B407" s="30" t="s">
        <v>852</v>
      </c>
      <c r="C407" s="30" t="s">
        <v>853</v>
      </c>
      <c r="D407" s="4"/>
      <c r="E407" s="4"/>
      <c r="F407" s="4">
        <v>407.0</v>
      </c>
      <c r="H407" s="4"/>
      <c r="I407" s="21" t="b">
        <v>1</v>
      </c>
      <c r="L407" s="30" t="s">
        <v>854</v>
      </c>
      <c r="N407" s="4"/>
      <c r="S407" s="4">
        <v>6.0</v>
      </c>
      <c r="W407" s="4" t="str">
        <f>IFERROR(__xludf.DUMMYFUNCTION("""COMPUTED_VALUE"""),"yes_no_na3")</f>
        <v>yes_no_na3</v>
      </c>
      <c r="X407" s="4"/>
      <c r="Y407" s="4"/>
    </row>
    <row r="408" ht="15.75" customHeight="1">
      <c r="A408" s="4" t="s">
        <v>48</v>
      </c>
      <c r="B408" s="30" t="s">
        <v>855</v>
      </c>
      <c r="C408" s="30" t="s">
        <v>226</v>
      </c>
      <c r="D408" s="4"/>
      <c r="E408" s="4"/>
      <c r="F408" s="4">
        <v>408.0</v>
      </c>
      <c r="H408" s="4"/>
      <c r="I408" s="4"/>
      <c r="N408" s="4"/>
      <c r="S408" s="4">
        <v>10.0</v>
      </c>
      <c r="W408" s="4"/>
      <c r="X408" s="4" t="s">
        <v>32</v>
      </c>
      <c r="Y408" s="4"/>
    </row>
    <row r="409" ht="15.75" customHeight="1">
      <c r="A409" s="30" t="s">
        <v>221</v>
      </c>
      <c r="B409" s="30" t="s">
        <v>856</v>
      </c>
      <c r="C409" s="30" t="s">
        <v>857</v>
      </c>
      <c r="D409" s="4"/>
      <c r="E409" s="4"/>
      <c r="F409" s="4">
        <v>409.0</v>
      </c>
      <c r="H409" s="4"/>
      <c r="I409" s="21" t="b">
        <v>1</v>
      </c>
      <c r="L409" s="30" t="s">
        <v>858</v>
      </c>
      <c r="N409" s="4"/>
      <c r="S409" s="4">
        <v>6.0</v>
      </c>
      <c r="W409" s="4" t="str">
        <f>IFERROR(__xludf.DUMMYFUNCTION("""COMPUTED_VALUE"""),"yes_no_na3")</f>
        <v>yes_no_na3</v>
      </c>
      <c r="X409" s="4"/>
      <c r="Y409" s="4"/>
    </row>
    <row r="410" ht="15.75" customHeight="1">
      <c r="A410" s="4" t="s">
        <v>48</v>
      </c>
      <c r="B410" s="30" t="s">
        <v>859</v>
      </c>
      <c r="C410" s="30" t="s">
        <v>226</v>
      </c>
      <c r="D410" s="4"/>
      <c r="E410" s="4"/>
      <c r="F410" s="4">
        <v>410.0</v>
      </c>
      <c r="H410" s="4"/>
      <c r="I410" s="4"/>
      <c r="N410" s="4"/>
      <c r="S410" s="4">
        <v>10.0</v>
      </c>
      <c r="W410" s="4"/>
      <c r="X410" s="4" t="s">
        <v>32</v>
      </c>
      <c r="Y410" s="4"/>
    </row>
    <row r="411" ht="15.75" customHeight="1">
      <c r="A411" s="30" t="s">
        <v>231</v>
      </c>
      <c r="B411" s="30" t="s">
        <v>860</v>
      </c>
      <c r="C411" s="30" t="s">
        <v>861</v>
      </c>
      <c r="D411" s="4"/>
      <c r="E411" s="4"/>
      <c r="F411" s="4">
        <v>411.0</v>
      </c>
      <c r="H411" s="4"/>
      <c r="I411" s="21" t="b">
        <v>1</v>
      </c>
      <c r="L411" s="30" t="s">
        <v>862</v>
      </c>
      <c r="N411" s="4"/>
      <c r="S411" s="4">
        <v>6.0</v>
      </c>
      <c r="W411" s="4" t="str">
        <f>IFERROR(__xludf.DUMMYFUNCTION("""COMPUTED_VALUE"""),"yes_no_na2")</f>
        <v>yes_no_na2</v>
      </c>
      <c r="X411" s="4"/>
      <c r="Y411" s="4"/>
    </row>
    <row r="412" ht="15.75" customHeight="1">
      <c r="A412" s="4" t="s">
        <v>48</v>
      </c>
      <c r="B412" s="30" t="s">
        <v>863</v>
      </c>
      <c r="C412" s="30" t="s">
        <v>226</v>
      </c>
      <c r="D412" s="4"/>
      <c r="E412" s="4"/>
      <c r="F412" s="4">
        <v>412.0</v>
      </c>
      <c r="H412" s="4"/>
      <c r="I412" s="4"/>
      <c r="N412" s="4"/>
      <c r="S412" s="4">
        <v>10.0</v>
      </c>
      <c r="W412" s="4"/>
      <c r="X412" s="4" t="s">
        <v>32</v>
      </c>
      <c r="Y412" s="4"/>
    </row>
    <row r="413" ht="15.75" customHeight="1">
      <c r="A413" s="30" t="s">
        <v>42</v>
      </c>
      <c r="B413" s="30" t="s">
        <v>864</v>
      </c>
      <c r="C413" s="30" t="s">
        <v>865</v>
      </c>
      <c r="D413" s="4"/>
      <c r="E413" s="4"/>
      <c r="F413" s="4">
        <v>413.0</v>
      </c>
      <c r="H413" s="4"/>
      <c r="I413" s="4"/>
      <c r="N413" s="4"/>
      <c r="S413" s="4">
        <v>6.0</v>
      </c>
      <c r="W413" s="4"/>
      <c r="X413" s="4" t="s">
        <v>32</v>
      </c>
      <c r="Y413" s="4"/>
    </row>
    <row r="414" ht="15.75" customHeight="1">
      <c r="A414" s="30" t="s">
        <v>231</v>
      </c>
      <c r="B414" s="30" t="s">
        <v>866</v>
      </c>
      <c r="C414" s="30" t="s">
        <v>867</v>
      </c>
      <c r="D414" s="4"/>
      <c r="E414" s="4"/>
      <c r="F414" s="4">
        <v>414.0</v>
      </c>
      <c r="H414" s="4"/>
      <c r="I414" s="21" t="b">
        <v>1</v>
      </c>
      <c r="L414" s="30" t="s">
        <v>868</v>
      </c>
      <c r="N414" s="4"/>
      <c r="S414" s="4">
        <v>6.0</v>
      </c>
      <c r="W414" s="4" t="str">
        <f>IFERROR(__xludf.DUMMYFUNCTION("""COMPUTED_VALUE"""),"yes_no_na2")</f>
        <v>yes_no_na2</v>
      </c>
      <c r="X414" s="4"/>
      <c r="Y414" s="4"/>
    </row>
    <row r="415" ht="15.75" customHeight="1">
      <c r="A415" s="4" t="s">
        <v>48</v>
      </c>
      <c r="B415" s="30" t="s">
        <v>869</v>
      </c>
      <c r="C415" s="30" t="s">
        <v>226</v>
      </c>
      <c r="D415" s="4"/>
      <c r="E415" s="4"/>
      <c r="F415" s="4">
        <v>415.0</v>
      </c>
      <c r="H415" s="4"/>
      <c r="I415" s="4"/>
      <c r="N415" s="4"/>
      <c r="S415" s="4">
        <v>10.0</v>
      </c>
      <c r="W415" s="4"/>
      <c r="X415" s="4" t="s">
        <v>32</v>
      </c>
      <c r="Y415" s="4"/>
    </row>
    <row r="416" ht="15.75" customHeight="1">
      <c r="A416" s="30" t="s">
        <v>42</v>
      </c>
      <c r="B416" s="30" t="s">
        <v>870</v>
      </c>
      <c r="C416" s="30" t="s">
        <v>871</v>
      </c>
      <c r="D416" s="4"/>
      <c r="E416" s="4"/>
      <c r="F416" s="4">
        <v>416.0</v>
      </c>
      <c r="H416" s="4"/>
      <c r="I416" s="4"/>
      <c r="N416" s="4"/>
      <c r="S416" s="4">
        <v>6.0</v>
      </c>
      <c r="W416" s="4"/>
      <c r="X416" s="4" t="s">
        <v>32</v>
      </c>
      <c r="Y416" s="4"/>
    </row>
    <row r="417" ht="15.75" customHeight="1">
      <c r="A417" s="30" t="s">
        <v>231</v>
      </c>
      <c r="B417" s="30" t="s">
        <v>872</v>
      </c>
      <c r="C417" s="30" t="s">
        <v>873</v>
      </c>
      <c r="D417" s="4"/>
      <c r="E417" s="4"/>
      <c r="F417" s="4">
        <v>417.0</v>
      </c>
      <c r="H417" s="4"/>
      <c r="I417" s="21" t="b">
        <v>1</v>
      </c>
      <c r="L417" s="30" t="s">
        <v>874</v>
      </c>
      <c r="N417" s="4"/>
      <c r="S417" s="4">
        <v>6.0</v>
      </c>
      <c r="W417" s="4" t="str">
        <f>IFERROR(__xludf.DUMMYFUNCTION("""COMPUTED_VALUE"""),"yes_no_na2")</f>
        <v>yes_no_na2</v>
      </c>
      <c r="X417" s="4"/>
      <c r="Y417" s="4"/>
    </row>
    <row r="418" ht="15.75" customHeight="1">
      <c r="A418" s="4" t="s">
        <v>48</v>
      </c>
      <c r="B418" s="30" t="s">
        <v>875</v>
      </c>
      <c r="C418" s="30" t="s">
        <v>226</v>
      </c>
      <c r="D418" s="4"/>
      <c r="E418" s="4"/>
      <c r="F418" s="4">
        <v>418.0</v>
      </c>
      <c r="H418" s="4"/>
      <c r="I418" s="4"/>
      <c r="N418" s="4"/>
      <c r="S418" s="4">
        <v>10.0</v>
      </c>
      <c r="W418" s="4"/>
      <c r="X418" s="4" t="s">
        <v>32</v>
      </c>
      <c r="Y418" s="4"/>
    </row>
    <row r="419" ht="15.75" customHeight="1">
      <c r="A419" s="30" t="s">
        <v>42</v>
      </c>
      <c r="B419" s="30" t="s">
        <v>876</v>
      </c>
      <c r="C419" s="30" t="s">
        <v>877</v>
      </c>
      <c r="D419" s="4"/>
      <c r="E419" s="4"/>
      <c r="F419" s="4">
        <v>419.0</v>
      </c>
      <c r="H419" s="4"/>
      <c r="I419" s="4"/>
      <c r="N419" s="4"/>
      <c r="S419" s="4">
        <v>6.0</v>
      </c>
      <c r="W419" s="4"/>
      <c r="X419" s="4" t="s">
        <v>32</v>
      </c>
      <c r="Y419" s="4"/>
    </row>
    <row r="420" ht="15.75" customHeight="1">
      <c r="A420" s="30" t="s">
        <v>231</v>
      </c>
      <c r="B420" s="30" t="s">
        <v>878</v>
      </c>
      <c r="C420" s="30" t="s">
        <v>879</v>
      </c>
      <c r="D420" s="4"/>
      <c r="E420" s="4"/>
      <c r="F420" s="4">
        <v>420.0</v>
      </c>
      <c r="H420" s="4"/>
      <c r="I420" s="21" t="b">
        <v>1</v>
      </c>
      <c r="L420" s="30" t="s">
        <v>880</v>
      </c>
      <c r="N420" s="4"/>
      <c r="S420" s="4">
        <v>7.0</v>
      </c>
      <c r="W420" s="4" t="str">
        <f>IFERROR(__xludf.DUMMYFUNCTION("""COMPUTED_VALUE"""),"yes_no_na2")</f>
        <v>yes_no_na2</v>
      </c>
      <c r="X420" s="4"/>
      <c r="Y420" s="4"/>
    </row>
    <row r="421" ht="15.75" customHeight="1">
      <c r="A421" s="4" t="s">
        <v>48</v>
      </c>
      <c r="B421" s="30" t="s">
        <v>881</v>
      </c>
      <c r="C421" s="30" t="s">
        <v>226</v>
      </c>
      <c r="D421" s="4"/>
      <c r="E421" s="4"/>
      <c r="F421" s="4">
        <v>421.0</v>
      </c>
      <c r="H421" s="4"/>
      <c r="I421" s="4"/>
      <c r="N421" s="4"/>
      <c r="S421" s="4">
        <v>10.0</v>
      </c>
      <c r="W421" s="4"/>
      <c r="X421" s="4" t="s">
        <v>32</v>
      </c>
      <c r="Y421" s="4"/>
    </row>
    <row r="422" ht="15.75" customHeight="1">
      <c r="A422" s="30" t="s">
        <v>231</v>
      </c>
      <c r="B422" s="30" t="s">
        <v>882</v>
      </c>
      <c r="C422" s="30" t="s">
        <v>883</v>
      </c>
      <c r="D422" s="4"/>
      <c r="E422" s="4"/>
      <c r="F422" s="4">
        <v>422.0</v>
      </c>
      <c r="H422" s="4"/>
      <c r="I422" s="21" t="b">
        <v>1</v>
      </c>
      <c r="L422" s="30" t="s">
        <v>884</v>
      </c>
      <c r="N422" s="4"/>
      <c r="S422" s="4">
        <v>7.0</v>
      </c>
      <c r="W422" s="4" t="str">
        <f>IFERROR(__xludf.DUMMYFUNCTION("""COMPUTED_VALUE"""),"yes_no_na2")</f>
        <v>yes_no_na2</v>
      </c>
      <c r="X422" s="4"/>
      <c r="Y422" s="4"/>
    </row>
    <row r="423" ht="15.75" customHeight="1">
      <c r="A423" s="4" t="s">
        <v>48</v>
      </c>
      <c r="B423" s="30" t="s">
        <v>885</v>
      </c>
      <c r="C423" s="30" t="s">
        <v>226</v>
      </c>
      <c r="D423" s="4"/>
      <c r="E423" s="4"/>
      <c r="F423" s="4">
        <v>423.0</v>
      </c>
      <c r="H423" s="4"/>
      <c r="I423" s="4"/>
      <c r="N423" s="4"/>
      <c r="S423" s="4">
        <v>10.0</v>
      </c>
      <c r="W423" s="4"/>
      <c r="X423" s="4" t="s">
        <v>32</v>
      </c>
      <c r="Y423" s="4"/>
    </row>
    <row r="424" ht="15.75" customHeight="1">
      <c r="A424" s="30" t="s">
        <v>42</v>
      </c>
      <c r="B424" s="30" t="s">
        <v>886</v>
      </c>
      <c r="C424" s="30" t="s">
        <v>887</v>
      </c>
      <c r="D424" s="4"/>
      <c r="E424" s="4"/>
      <c r="F424" s="4">
        <v>424.0</v>
      </c>
      <c r="H424" s="4"/>
      <c r="I424" s="4"/>
      <c r="N424" s="4"/>
      <c r="S424" s="4">
        <v>6.0</v>
      </c>
      <c r="W424" s="4"/>
      <c r="X424" s="4" t="s">
        <v>32</v>
      </c>
      <c r="Y424" s="4"/>
    </row>
    <row r="425" ht="15.75" customHeight="1">
      <c r="A425" s="86" t="s">
        <v>84</v>
      </c>
      <c r="B425" s="86"/>
      <c r="C425" s="86"/>
      <c r="D425" s="87"/>
      <c r="E425" s="87"/>
      <c r="F425" s="87">
        <v>425.0</v>
      </c>
      <c r="G425" s="88"/>
      <c r="H425" s="87"/>
      <c r="I425" s="87"/>
      <c r="J425" s="88"/>
      <c r="K425" s="88"/>
      <c r="L425" s="88"/>
      <c r="M425" s="88"/>
      <c r="N425" s="87"/>
      <c r="O425" s="88"/>
      <c r="P425" s="88"/>
      <c r="Q425" s="88"/>
      <c r="R425" s="88"/>
      <c r="S425" s="87"/>
      <c r="T425" s="88"/>
      <c r="U425" s="88"/>
      <c r="V425" s="88"/>
      <c r="W425" s="87"/>
      <c r="X425" s="87" t="s">
        <v>32</v>
      </c>
      <c r="Y425" s="87"/>
      <c r="Z425" s="88"/>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row>
    <row r="426" ht="15.75" customHeight="1">
      <c r="A426" s="89" t="s">
        <v>39</v>
      </c>
      <c r="B426" s="89" t="s">
        <v>888</v>
      </c>
      <c r="C426" s="89" t="s">
        <v>889</v>
      </c>
      <c r="D426" s="90"/>
      <c r="E426" s="90"/>
      <c r="F426" s="90">
        <v>426.0</v>
      </c>
      <c r="G426" s="91"/>
      <c r="H426" s="90"/>
      <c r="I426" s="90"/>
      <c r="J426" s="91"/>
      <c r="K426" s="91"/>
      <c r="L426" s="91"/>
      <c r="M426" s="91"/>
      <c r="N426" s="90"/>
      <c r="O426" s="91"/>
      <c r="P426" s="91"/>
      <c r="Q426" s="91"/>
      <c r="R426" s="91"/>
      <c r="S426" s="90">
        <v>7.0</v>
      </c>
      <c r="T426" s="91"/>
      <c r="U426" s="91"/>
      <c r="V426" s="91"/>
      <c r="W426" s="90"/>
      <c r="X426" s="90" t="s">
        <v>32</v>
      </c>
      <c r="Y426" s="90"/>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row>
    <row r="427" ht="15.75" customHeight="1">
      <c r="A427" s="30" t="s">
        <v>231</v>
      </c>
      <c r="B427" s="30" t="s">
        <v>890</v>
      </c>
      <c r="C427" s="30" t="s">
        <v>891</v>
      </c>
      <c r="D427" s="4"/>
      <c r="E427" s="4"/>
      <c r="F427" s="4">
        <v>427.0</v>
      </c>
      <c r="H427" s="4"/>
      <c r="I427" s="21" t="b">
        <v>1</v>
      </c>
      <c r="L427" s="30" t="s">
        <v>892</v>
      </c>
      <c r="N427" s="4"/>
      <c r="S427" s="4">
        <v>7.0</v>
      </c>
      <c r="W427" s="4" t="str">
        <f>IFERROR(__xludf.DUMMYFUNCTION("""COMPUTED_VALUE"""),"yes_no_na2")</f>
        <v>yes_no_na2</v>
      </c>
      <c r="X427" s="4"/>
      <c r="Y427" s="4"/>
    </row>
    <row r="428" ht="15.75" customHeight="1">
      <c r="A428" s="4" t="s">
        <v>48</v>
      </c>
      <c r="B428" s="30" t="s">
        <v>893</v>
      </c>
      <c r="C428" s="30" t="s">
        <v>226</v>
      </c>
      <c r="D428" s="4"/>
      <c r="E428" s="4"/>
      <c r="F428" s="4">
        <v>428.0</v>
      </c>
      <c r="H428" s="4"/>
      <c r="I428" s="4"/>
      <c r="N428" s="4"/>
      <c r="S428" s="4">
        <v>10.0</v>
      </c>
      <c r="W428" s="4"/>
      <c r="X428" s="4" t="s">
        <v>32</v>
      </c>
      <c r="Y428" s="4"/>
    </row>
    <row r="429" ht="15.75" customHeight="1">
      <c r="A429" s="30" t="s">
        <v>231</v>
      </c>
      <c r="B429" s="30" t="s">
        <v>894</v>
      </c>
      <c r="C429" s="30" t="s">
        <v>895</v>
      </c>
      <c r="D429" s="4"/>
      <c r="E429" s="4"/>
      <c r="F429" s="4">
        <v>429.0</v>
      </c>
      <c r="H429" s="4"/>
      <c r="I429" s="21" t="b">
        <v>1</v>
      </c>
      <c r="L429" s="30" t="s">
        <v>896</v>
      </c>
      <c r="N429" s="4"/>
      <c r="S429" s="4">
        <v>7.0</v>
      </c>
      <c r="W429" s="4" t="str">
        <f>IFERROR(__xludf.DUMMYFUNCTION("""COMPUTED_VALUE"""),"yes_no_na2")</f>
        <v>yes_no_na2</v>
      </c>
      <c r="X429" s="4"/>
      <c r="Y429" s="4"/>
    </row>
    <row r="430" ht="15.75" customHeight="1">
      <c r="A430" s="4" t="s">
        <v>48</v>
      </c>
      <c r="B430" s="30" t="s">
        <v>897</v>
      </c>
      <c r="C430" s="30" t="s">
        <v>226</v>
      </c>
      <c r="D430" s="4"/>
      <c r="E430" s="4"/>
      <c r="F430" s="4">
        <v>430.0</v>
      </c>
      <c r="H430" s="4"/>
      <c r="I430" s="4"/>
      <c r="N430" s="4"/>
      <c r="S430" s="4">
        <v>10.0</v>
      </c>
      <c r="W430" s="4"/>
      <c r="X430" s="4" t="s">
        <v>32</v>
      </c>
      <c r="Y430" s="4"/>
    </row>
    <row r="431" ht="15.75" customHeight="1">
      <c r="A431" s="30" t="s">
        <v>231</v>
      </c>
      <c r="B431" s="30" t="s">
        <v>898</v>
      </c>
      <c r="C431" s="30" t="s">
        <v>899</v>
      </c>
      <c r="D431" s="4"/>
      <c r="E431" s="4"/>
      <c r="F431" s="4">
        <v>431.0</v>
      </c>
      <c r="H431" s="4"/>
      <c r="I431" s="21" t="b">
        <v>1</v>
      </c>
      <c r="L431" s="30" t="s">
        <v>900</v>
      </c>
      <c r="N431" s="4"/>
      <c r="S431" s="4">
        <v>7.0</v>
      </c>
      <c r="W431" s="4" t="str">
        <f>IFERROR(__xludf.DUMMYFUNCTION("""COMPUTED_VALUE"""),"yes_no_na2")</f>
        <v>yes_no_na2</v>
      </c>
      <c r="X431" s="4"/>
      <c r="Y431" s="4"/>
    </row>
    <row r="432" ht="15.75" customHeight="1">
      <c r="A432" s="4" t="s">
        <v>48</v>
      </c>
      <c r="B432" s="30" t="s">
        <v>901</v>
      </c>
      <c r="C432" s="30" t="s">
        <v>226</v>
      </c>
      <c r="D432" s="4"/>
      <c r="E432" s="4"/>
      <c r="F432" s="4">
        <v>432.0</v>
      </c>
      <c r="H432" s="4"/>
      <c r="I432" s="4"/>
      <c r="N432" s="4"/>
      <c r="S432" s="4">
        <v>10.0</v>
      </c>
      <c r="W432" s="4"/>
      <c r="X432" s="4" t="s">
        <v>32</v>
      </c>
      <c r="Y432" s="4"/>
    </row>
    <row r="433">
      <c r="A433" s="30" t="s">
        <v>231</v>
      </c>
      <c r="B433" s="52" t="s">
        <v>902</v>
      </c>
      <c r="C433" s="52" t="s">
        <v>903</v>
      </c>
      <c r="F433" s="92">
        <v>433.0</v>
      </c>
      <c r="I433" s="21" t="b">
        <v>1</v>
      </c>
      <c r="L433" s="30" t="s">
        <v>904</v>
      </c>
      <c r="S433" s="92">
        <v>7.0</v>
      </c>
      <c r="W433" s="92" t="str">
        <f>IFERROR(__xludf.DUMMYFUNCTION("""COMPUTED_VALUE"""),"yes_no_na2")</f>
        <v>yes_no_na2</v>
      </c>
      <c r="X433" s="92"/>
      <c r="Y433" s="92"/>
    </row>
    <row r="434" ht="15.75" customHeight="1">
      <c r="A434" s="4" t="s">
        <v>48</v>
      </c>
      <c r="B434" s="30" t="s">
        <v>905</v>
      </c>
      <c r="C434" s="30" t="s">
        <v>226</v>
      </c>
      <c r="D434" s="4"/>
      <c r="E434" s="4"/>
      <c r="F434" s="4">
        <v>434.0</v>
      </c>
      <c r="H434" s="4"/>
      <c r="I434" s="4"/>
      <c r="N434" s="4"/>
      <c r="S434" s="4">
        <v>10.0</v>
      </c>
      <c r="W434" s="4"/>
      <c r="X434" s="4" t="s">
        <v>32</v>
      </c>
      <c r="Y434" s="4"/>
    </row>
    <row r="435" ht="15.75" customHeight="1">
      <c r="A435" s="30" t="s">
        <v>231</v>
      </c>
      <c r="B435" s="30" t="s">
        <v>906</v>
      </c>
      <c r="C435" s="30" t="s">
        <v>907</v>
      </c>
      <c r="D435" s="4"/>
      <c r="E435" s="4"/>
      <c r="F435" s="4">
        <v>435.0</v>
      </c>
      <c r="H435" s="4"/>
      <c r="I435" s="21" t="b">
        <v>1</v>
      </c>
      <c r="L435" s="30" t="s">
        <v>908</v>
      </c>
      <c r="N435" s="4"/>
      <c r="S435" s="4">
        <v>7.0</v>
      </c>
      <c r="W435" s="4" t="str">
        <f>IFERROR(__xludf.DUMMYFUNCTION("""COMPUTED_VALUE"""),"yes_no_na2")</f>
        <v>yes_no_na2</v>
      </c>
      <c r="X435" s="4"/>
      <c r="Y435" s="4"/>
    </row>
    <row r="436" ht="15.75" customHeight="1">
      <c r="A436" s="4" t="s">
        <v>48</v>
      </c>
      <c r="B436" s="30" t="s">
        <v>909</v>
      </c>
      <c r="C436" s="30" t="s">
        <v>226</v>
      </c>
      <c r="D436" s="4"/>
      <c r="E436" s="4"/>
      <c r="F436" s="4">
        <v>436.0</v>
      </c>
      <c r="H436" s="4"/>
      <c r="I436" s="4"/>
      <c r="N436" s="4"/>
      <c r="S436" s="4">
        <v>10.0</v>
      </c>
      <c r="W436" s="4"/>
      <c r="X436" s="4" t="s">
        <v>32</v>
      </c>
      <c r="Y436" s="4"/>
    </row>
    <row r="437" ht="15.75" customHeight="1">
      <c r="A437" s="30" t="s">
        <v>231</v>
      </c>
      <c r="B437" s="30" t="s">
        <v>910</v>
      </c>
      <c r="C437" s="30" t="s">
        <v>911</v>
      </c>
      <c r="D437" s="4"/>
      <c r="E437" s="4"/>
      <c r="F437" s="4">
        <v>437.0</v>
      </c>
      <c r="H437" s="4"/>
      <c r="I437" s="21" t="b">
        <v>1</v>
      </c>
      <c r="L437" s="30" t="s">
        <v>912</v>
      </c>
      <c r="N437" s="4"/>
      <c r="S437" s="4">
        <v>7.0</v>
      </c>
      <c r="W437" s="4" t="str">
        <f>IFERROR(__xludf.DUMMYFUNCTION("""COMPUTED_VALUE"""),"yes_no_na2")</f>
        <v>yes_no_na2</v>
      </c>
      <c r="X437" s="4"/>
      <c r="Y437" s="4"/>
    </row>
    <row r="438" ht="15.75" customHeight="1">
      <c r="A438" s="4" t="s">
        <v>48</v>
      </c>
      <c r="B438" s="30" t="s">
        <v>913</v>
      </c>
      <c r="C438" s="30" t="s">
        <v>226</v>
      </c>
      <c r="D438" s="4"/>
      <c r="E438" s="4"/>
      <c r="F438" s="4">
        <v>438.0</v>
      </c>
      <c r="H438" s="4"/>
      <c r="I438" s="4"/>
      <c r="N438" s="4"/>
      <c r="S438" s="4">
        <v>10.0</v>
      </c>
      <c r="W438" s="4"/>
      <c r="X438" s="4" t="s">
        <v>32</v>
      </c>
      <c r="Y438" s="4"/>
    </row>
    <row r="439" ht="15.75" customHeight="1">
      <c r="A439" s="30" t="s">
        <v>42</v>
      </c>
      <c r="B439" s="52" t="s">
        <v>914</v>
      </c>
      <c r="C439" s="52" t="s">
        <v>915</v>
      </c>
      <c r="D439" s="4"/>
      <c r="E439" s="4"/>
      <c r="F439" s="4">
        <v>439.0</v>
      </c>
      <c r="H439" s="4"/>
      <c r="I439" s="4"/>
      <c r="N439" s="4"/>
      <c r="S439" s="4">
        <v>6.0</v>
      </c>
      <c r="W439" s="4"/>
      <c r="X439" s="4" t="s">
        <v>32</v>
      </c>
      <c r="Y439" s="4"/>
    </row>
    <row r="440" ht="15.75" customHeight="1">
      <c r="A440" s="30" t="s">
        <v>231</v>
      </c>
      <c r="B440" s="30" t="s">
        <v>916</v>
      </c>
      <c r="C440" s="30" t="s">
        <v>917</v>
      </c>
      <c r="D440" s="4"/>
      <c r="E440" s="4"/>
      <c r="F440" s="4">
        <v>440.0</v>
      </c>
      <c r="H440" s="4"/>
      <c r="I440" s="21" t="b">
        <v>1</v>
      </c>
      <c r="L440" s="30" t="s">
        <v>918</v>
      </c>
      <c r="N440" s="4"/>
      <c r="S440" s="4">
        <v>7.0</v>
      </c>
      <c r="W440" s="4" t="str">
        <f>IFERROR(__xludf.DUMMYFUNCTION("""COMPUTED_VALUE"""),"yes_no_na2")</f>
        <v>yes_no_na2</v>
      </c>
      <c r="X440" s="4"/>
      <c r="Y440" s="4"/>
    </row>
    <row r="441" ht="15.75" customHeight="1">
      <c r="A441" s="4" t="s">
        <v>48</v>
      </c>
      <c r="B441" s="30" t="s">
        <v>919</v>
      </c>
      <c r="C441" s="30" t="s">
        <v>226</v>
      </c>
      <c r="D441" s="4"/>
      <c r="E441" s="4"/>
      <c r="F441" s="4">
        <v>441.0</v>
      </c>
      <c r="H441" s="4"/>
      <c r="I441" s="4"/>
      <c r="N441" s="4"/>
      <c r="S441" s="4">
        <v>10.0</v>
      </c>
      <c r="W441" s="4"/>
      <c r="X441" s="4" t="s">
        <v>32</v>
      </c>
      <c r="Y441" s="4"/>
    </row>
    <row r="442" ht="15.75" customHeight="1">
      <c r="A442" s="30" t="s">
        <v>231</v>
      </c>
      <c r="B442" s="30" t="s">
        <v>920</v>
      </c>
      <c r="C442" s="30" t="s">
        <v>921</v>
      </c>
      <c r="D442" s="4"/>
      <c r="E442" s="4"/>
      <c r="F442" s="4">
        <v>442.0</v>
      </c>
      <c r="H442" s="4"/>
      <c r="I442" s="21" t="b">
        <v>1</v>
      </c>
      <c r="L442" s="30" t="s">
        <v>922</v>
      </c>
      <c r="N442" s="4"/>
      <c r="S442" s="4">
        <v>7.0</v>
      </c>
      <c r="W442" s="4" t="str">
        <f>IFERROR(__xludf.DUMMYFUNCTION("""COMPUTED_VALUE"""),"yes_no_na2")</f>
        <v>yes_no_na2</v>
      </c>
      <c r="X442" s="4"/>
      <c r="Y442" s="4"/>
    </row>
    <row r="443" ht="15.75" customHeight="1">
      <c r="A443" s="4" t="s">
        <v>48</v>
      </c>
      <c r="B443" s="30" t="s">
        <v>923</v>
      </c>
      <c r="C443" s="30" t="s">
        <v>226</v>
      </c>
      <c r="D443" s="4"/>
      <c r="E443" s="4"/>
      <c r="F443" s="4">
        <v>443.0</v>
      </c>
      <c r="H443" s="4"/>
      <c r="I443" s="4"/>
      <c r="N443" s="4"/>
      <c r="S443" s="4">
        <v>10.0</v>
      </c>
      <c r="W443" s="4"/>
      <c r="X443" s="4" t="s">
        <v>32</v>
      </c>
      <c r="Y443" s="4"/>
    </row>
    <row r="444" ht="15.75" customHeight="1">
      <c r="A444" s="89" t="s">
        <v>84</v>
      </c>
      <c r="B444" s="89"/>
      <c r="C444" s="89"/>
      <c r="D444" s="90"/>
      <c r="E444" s="90"/>
      <c r="F444" s="90">
        <v>444.0</v>
      </c>
      <c r="G444" s="91"/>
      <c r="H444" s="90"/>
      <c r="I444" s="90"/>
      <c r="J444" s="91"/>
      <c r="K444" s="91"/>
      <c r="L444" s="91"/>
      <c r="M444" s="91"/>
      <c r="N444" s="90"/>
      <c r="O444" s="91"/>
      <c r="P444" s="91"/>
      <c r="Q444" s="91"/>
      <c r="R444" s="91"/>
      <c r="S444" s="90"/>
      <c r="T444" s="91"/>
      <c r="U444" s="91"/>
      <c r="V444" s="91"/>
      <c r="W444" s="90"/>
      <c r="X444" s="90" t="s">
        <v>32</v>
      </c>
      <c r="Y444" s="90"/>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row>
    <row r="445" ht="15.75" customHeight="1">
      <c r="A445" s="48" t="s">
        <v>33</v>
      </c>
      <c r="B445" s="48" t="s">
        <v>924</v>
      </c>
      <c r="C445" s="57" t="s">
        <v>925</v>
      </c>
      <c r="D445" s="48"/>
      <c r="E445" s="48"/>
      <c r="F445" s="48">
        <v>445.0</v>
      </c>
      <c r="G445" s="56"/>
      <c r="H445" s="48"/>
      <c r="I445" s="48"/>
      <c r="J445" s="56"/>
      <c r="K445" s="56"/>
      <c r="L445" s="56"/>
      <c r="M445" s="57" t="s">
        <v>926</v>
      </c>
      <c r="N445" s="48"/>
      <c r="O445" s="56"/>
      <c r="P445" s="56"/>
      <c r="Q445" s="56"/>
      <c r="R445" s="56"/>
      <c r="S445" s="48">
        <v>9.0</v>
      </c>
      <c r="T445" s="56"/>
      <c r="U445" s="56"/>
      <c r="V445" s="56"/>
      <c r="W445" s="48"/>
      <c r="X445" s="48" t="s">
        <v>32</v>
      </c>
      <c r="Y445" s="48"/>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row>
    <row r="446" ht="15.75" customHeight="1">
      <c r="A446" s="93" t="s">
        <v>84</v>
      </c>
      <c r="B446" s="93"/>
      <c r="C446" s="93"/>
      <c r="D446" s="93"/>
      <c r="E446" s="93"/>
      <c r="F446" s="93">
        <v>446.0</v>
      </c>
      <c r="G446" s="93"/>
      <c r="H446" s="93"/>
      <c r="I446" s="93"/>
      <c r="J446" s="93"/>
      <c r="K446" s="93"/>
      <c r="L446" s="93"/>
      <c r="M446" s="93"/>
      <c r="N446" s="93"/>
      <c r="O446" s="93"/>
      <c r="P446" s="93"/>
      <c r="Q446" s="93"/>
      <c r="R446" s="93"/>
      <c r="S446" s="93"/>
      <c r="T446" s="93"/>
      <c r="U446" s="93"/>
      <c r="V446" s="93"/>
      <c r="W446" s="93"/>
      <c r="X446" s="93" t="s">
        <v>32</v>
      </c>
      <c r="Y446" s="93"/>
      <c r="Z446" s="93"/>
      <c r="AA446" s="93"/>
      <c r="AB446" s="93"/>
      <c r="AC446" s="93"/>
      <c r="AD446" s="93"/>
      <c r="AE446" s="93"/>
      <c r="AF446" s="93"/>
      <c r="AG446" s="93"/>
      <c r="AH446" s="93"/>
      <c r="AI446" s="93"/>
      <c r="AJ446" s="93"/>
      <c r="AK446" s="93"/>
      <c r="AL446" s="93"/>
      <c r="AM446" s="93"/>
      <c r="AN446" s="93"/>
      <c r="AO446" s="93"/>
      <c r="AP446" s="93"/>
      <c r="AQ446" s="93"/>
      <c r="AR446" s="93"/>
      <c r="AS446" s="93"/>
      <c r="AT446" s="93"/>
      <c r="AU446" s="93"/>
      <c r="AV446" s="93"/>
      <c r="AW446" s="93"/>
      <c r="AX446" s="93"/>
      <c r="AY446" s="93"/>
      <c r="AZ446" s="93"/>
      <c r="BA446" s="93"/>
    </row>
    <row r="447" ht="15.75" customHeight="1">
      <c r="A447" s="94" t="s">
        <v>39</v>
      </c>
      <c r="B447" s="94" t="s">
        <v>927</v>
      </c>
      <c r="C447" s="94" t="s">
        <v>928</v>
      </c>
      <c r="D447" s="95"/>
      <c r="E447" s="95"/>
      <c r="F447" s="95">
        <v>447.0</v>
      </c>
      <c r="G447" s="95"/>
      <c r="H447" s="95"/>
      <c r="I447" s="95"/>
      <c r="J447" s="95"/>
      <c r="K447" s="95"/>
      <c r="L447" s="95"/>
      <c r="M447" s="95"/>
      <c r="N447" s="95"/>
      <c r="O447" s="95"/>
      <c r="P447" s="95"/>
      <c r="Q447" s="95"/>
      <c r="R447" s="95"/>
      <c r="S447" s="95">
        <v>7.0</v>
      </c>
      <c r="T447" s="95"/>
      <c r="U447" s="95"/>
      <c r="V447" s="95"/>
      <c r="W447" s="95"/>
      <c r="X447" s="95" t="s">
        <v>32</v>
      </c>
      <c r="Y447" s="95"/>
      <c r="Z447" s="95"/>
      <c r="AA447" s="95"/>
      <c r="AB447" s="95"/>
      <c r="AC447" s="95"/>
      <c r="AD447" s="95"/>
      <c r="AE447" s="95"/>
      <c r="AF447" s="95"/>
      <c r="AG447" s="95"/>
      <c r="AH447" s="95"/>
      <c r="AI447" s="95"/>
      <c r="AJ447" s="95"/>
      <c r="AK447" s="95"/>
      <c r="AL447" s="95"/>
      <c r="AM447" s="95"/>
      <c r="AN447" s="95"/>
      <c r="AO447" s="95"/>
      <c r="AP447" s="95"/>
      <c r="AQ447" s="95"/>
      <c r="AR447" s="95"/>
      <c r="AS447" s="95"/>
      <c r="AT447" s="95"/>
      <c r="AU447" s="95"/>
      <c r="AV447" s="95"/>
      <c r="AW447" s="95"/>
      <c r="AX447" s="95"/>
      <c r="AY447" s="95"/>
      <c r="AZ447" s="95"/>
      <c r="BA447" s="95"/>
    </row>
    <row r="448" ht="15.75" customHeight="1">
      <c r="A448" s="30" t="s">
        <v>231</v>
      </c>
      <c r="B448" s="30" t="s">
        <v>929</v>
      </c>
      <c r="C448" s="30" t="s">
        <v>930</v>
      </c>
      <c r="D448" s="4"/>
      <c r="E448" s="4"/>
      <c r="F448" s="4">
        <v>448.0</v>
      </c>
      <c r="G448" s="4"/>
      <c r="H448" s="4"/>
      <c r="I448" s="21" t="b">
        <v>1</v>
      </c>
      <c r="J448" s="4"/>
      <c r="K448" s="4"/>
      <c r="L448" s="30" t="s">
        <v>931</v>
      </c>
      <c r="M448" s="4"/>
      <c r="N448" s="4"/>
      <c r="O448" s="4"/>
      <c r="P448" s="4"/>
      <c r="Q448" s="4"/>
      <c r="R448" s="4"/>
      <c r="S448" s="4">
        <v>7.0</v>
      </c>
      <c r="T448" s="4"/>
      <c r="U448" s="4"/>
      <c r="V448" s="4"/>
      <c r="W448" s="4" t="str">
        <f>IFERROR(__xludf.DUMMYFUNCTION("""COMPUTED_VALUE"""),"yes_no_na2")</f>
        <v>yes_no_na2</v>
      </c>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ht="15.75" customHeight="1">
      <c r="A449" s="4" t="s">
        <v>48</v>
      </c>
      <c r="B449" s="30" t="s">
        <v>932</v>
      </c>
      <c r="C449" s="30" t="s">
        <v>226</v>
      </c>
      <c r="D449" s="4"/>
      <c r="E449" s="4"/>
      <c r="F449" s="4">
        <v>449.0</v>
      </c>
      <c r="G449" s="4"/>
      <c r="H449" s="4"/>
      <c r="I449" s="4"/>
      <c r="J449" s="4"/>
      <c r="K449" s="4"/>
      <c r="L449" s="4"/>
      <c r="M449" s="4"/>
      <c r="N449" s="4"/>
      <c r="O449" s="4"/>
      <c r="P449" s="4"/>
      <c r="Q449" s="4"/>
      <c r="R449" s="4"/>
      <c r="S449" s="4">
        <v>10.0</v>
      </c>
      <c r="T449" s="4"/>
      <c r="U449" s="4"/>
      <c r="V449" s="4"/>
      <c r="W449" s="4"/>
      <c r="X449" s="4" t="s">
        <v>32</v>
      </c>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ht="15.75" customHeight="1">
      <c r="A450" s="30" t="s">
        <v>42</v>
      </c>
      <c r="B450" s="30" t="s">
        <v>933</v>
      </c>
      <c r="C450" s="30" t="s">
        <v>934</v>
      </c>
      <c r="D450" s="4"/>
      <c r="E450" s="4"/>
      <c r="F450" s="4">
        <v>450.0</v>
      </c>
      <c r="G450" s="4"/>
      <c r="H450" s="4"/>
      <c r="I450" s="4"/>
      <c r="J450" s="4"/>
      <c r="K450" s="4"/>
      <c r="L450" s="4"/>
      <c r="M450" s="4"/>
      <c r="N450" s="4"/>
      <c r="O450" s="4"/>
      <c r="P450" s="4"/>
      <c r="Q450" s="4"/>
      <c r="R450" s="4"/>
      <c r="S450" s="4">
        <v>6.0</v>
      </c>
      <c r="T450" s="4"/>
      <c r="U450" s="4"/>
      <c r="V450" s="4"/>
      <c r="W450" s="4"/>
      <c r="X450" s="4" t="s">
        <v>32</v>
      </c>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ht="15.75" customHeight="1">
      <c r="A451" s="30" t="s">
        <v>231</v>
      </c>
      <c r="B451" s="30" t="s">
        <v>935</v>
      </c>
      <c r="C451" s="30" t="s">
        <v>936</v>
      </c>
      <c r="D451" s="4"/>
      <c r="E451" s="4"/>
      <c r="F451" s="4">
        <v>451.0</v>
      </c>
      <c r="G451" s="4"/>
      <c r="H451" s="4"/>
      <c r="I451" s="21" t="b">
        <v>1</v>
      </c>
      <c r="J451" s="4"/>
      <c r="K451" s="4"/>
      <c r="L451" s="30" t="s">
        <v>937</v>
      </c>
      <c r="M451" s="4"/>
      <c r="N451" s="4"/>
      <c r="O451" s="4"/>
      <c r="P451" s="4"/>
      <c r="Q451" s="4"/>
      <c r="R451" s="4"/>
      <c r="S451" s="4">
        <v>7.0</v>
      </c>
      <c r="T451" s="4"/>
      <c r="U451" s="4"/>
      <c r="V451" s="4"/>
      <c r="W451" s="4" t="str">
        <f>IFERROR(__xludf.DUMMYFUNCTION("""COMPUTED_VALUE"""),"yes_no_na2")</f>
        <v>yes_no_na2</v>
      </c>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ht="15.75" customHeight="1">
      <c r="A452" s="4" t="s">
        <v>48</v>
      </c>
      <c r="B452" s="30" t="s">
        <v>938</v>
      </c>
      <c r="C452" s="30" t="s">
        <v>226</v>
      </c>
      <c r="D452" s="4"/>
      <c r="E452" s="4"/>
      <c r="F452" s="4">
        <v>452.0</v>
      </c>
      <c r="G452" s="4"/>
      <c r="H452" s="4"/>
      <c r="I452" s="4"/>
      <c r="J452" s="4"/>
      <c r="K452" s="4"/>
      <c r="L452" s="4"/>
      <c r="M452" s="4"/>
      <c r="N452" s="4"/>
      <c r="O452" s="4"/>
      <c r="P452" s="4"/>
      <c r="Q452" s="4"/>
      <c r="R452" s="4"/>
      <c r="S452" s="4">
        <v>10.0</v>
      </c>
      <c r="T452" s="4"/>
      <c r="U452" s="4"/>
      <c r="V452" s="4"/>
      <c r="W452" s="4"/>
      <c r="X452" s="4" t="s">
        <v>32</v>
      </c>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ht="15.75" customHeight="1">
      <c r="A453" s="30" t="s">
        <v>221</v>
      </c>
      <c r="B453" s="30" t="s">
        <v>939</v>
      </c>
      <c r="C453" s="30" t="s">
        <v>940</v>
      </c>
      <c r="D453" s="4"/>
      <c r="E453" s="4"/>
      <c r="F453" s="4">
        <v>453.0</v>
      </c>
      <c r="G453" s="4"/>
      <c r="H453" s="4"/>
      <c r="I453" s="21" t="b">
        <v>1</v>
      </c>
      <c r="J453" s="4"/>
      <c r="K453" s="4"/>
      <c r="L453" s="30" t="s">
        <v>941</v>
      </c>
      <c r="M453" s="4"/>
      <c r="N453" s="4"/>
      <c r="O453" s="4"/>
      <c r="P453" s="4"/>
      <c r="Q453" s="4"/>
      <c r="R453" s="4"/>
      <c r="S453" s="4">
        <v>7.0</v>
      </c>
      <c r="T453" s="4"/>
      <c r="U453" s="4"/>
      <c r="V453" s="4"/>
      <c r="W453" s="4" t="str">
        <f>IFERROR(__xludf.DUMMYFUNCTION("""COMPUTED_VALUE"""),"yes_no_na3")</f>
        <v>yes_no_na3</v>
      </c>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ht="15.75" customHeight="1">
      <c r="A454" s="4" t="s">
        <v>48</v>
      </c>
      <c r="B454" s="30" t="s">
        <v>942</v>
      </c>
      <c r="C454" s="30" t="s">
        <v>226</v>
      </c>
      <c r="D454" s="4"/>
      <c r="E454" s="4"/>
      <c r="F454" s="4">
        <v>454.0</v>
      </c>
      <c r="G454" s="4"/>
      <c r="H454" s="4"/>
      <c r="I454" s="4"/>
      <c r="J454" s="4"/>
      <c r="K454" s="4"/>
      <c r="L454" s="4"/>
      <c r="M454" s="4"/>
      <c r="N454" s="4"/>
      <c r="O454" s="4"/>
      <c r="P454" s="4"/>
      <c r="Q454" s="4"/>
      <c r="R454" s="4"/>
      <c r="S454" s="4">
        <v>10.0</v>
      </c>
      <c r="T454" s="4"/>
      <c r="U454" s="4"/>
      <c r="V454" s="4"/>
      <c r="W454" s="4"/>
      <c r="X454" s="4" t="s">
        <v>32</v>
      </c>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ht="15.75" customHeight="1">
      <c r="A455" s="30" t="s">
        <v>42</v>
      </c>
      <c r="B455" s="30" t="s">
        <v>943</v>
      </c>
      <c r="C455" s="30" t="s">
        <v>944</v>
      </c>
      <c r="D455" s="4"/>
      <c r="E455" s="4"/>
      <c r="F455" s="4">
        <v>455.0</v>
      </c>
      <c r="G455" s="4"/>
      <c r="H455" s="4"/>
      <c r="I455" s="4"/>
      <c r="J455" s="4"/>
      <c r="K455" s="4"/>
      <c r="L455" s="4"/>
      <c r="M455" s="4"/>
      <c r="N455" s="4"/>
      <c r="O455" s="4"/>
      <c r="P455" s="4"/>
      <c r="Q455" s="4"/>
      <c r="R455" s="4"/>
      <c r="S455" s="4">
        <v>6.0</v>
      </c>
      <c r="T455" s="4"/>
      <c r="U455" s="4"/>
      <c r="V455" s="4"/>
      <c r="W455" s="4"/>
      <c r="X455" s="4" t="s">
        <v>32</v>
      </c>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ht="15.75" customHeight="1">
      <c r="A456" s="30" t="s">
        <v>221</v>
      </c>
      <c r="B456" s="30" t="s">
        <v>945</v>
      </c>
      <c r="C456" s="30" t="s">
        <v>946</v>
      </c>
      <c r="D456" s="4"/>
      <c r="E456" s="4"/>
      <c r="F456" s="4">
        <v>456.0</v>
      </c>
      <c r="G456" s="4"/>
      <c r="H456" s="4"/>
      <c r="I456" s="21" t="b">
        <v>1</v>
      </c>
      <c r="J456" s="4"/>
      <c r="K456" s="4"/>
      <c r="L456" s="30" t="s">
        <v>947</v>
      </c>
      <c r="M456" s="4"/>
      <c r="N456" s="4"/>
      <c r="O456" s="4"/>
      <c r="P456" s="4"/>
      <c r="Q456" s="4"/>
      <c r="R456" s="4"/>
      <c r="S456" s="4">
        <v>7.0</v>
      </c>
      <c r="T456" s="4"/>
      <c r="U456" s="4"/>
      <c r="V456" s="4"/>
      <c r="W456" s="4" t="str">
        <f>IFERROR(__xludf.DUMMYFUNCTION("""COMPUTED_VALUE"""),"yes_no_na3")</f>
        <v>yes_no_na3</v>
      </c>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ht="15.75" customHeight="1">
      <c r="A457" s="4" t="s">
        <v>48</v>
      </c>
      <c r="B457" s="30" t="s">
        <v>948</v>
      </c>
      <c r="C457" s="30" t="s">
        <v>226</v>
      </c>
      <c r="D457" s="4"/>
      <c r="E457" s="4"/>
      <c r="F457" s="4">
        <v>457.0</v>
      </c>
      <c r="G457" s="4"/>
      <c r="H457" s="4"/>
      <c r="I457" s="4"/>
      <c r="J457" s="4"/>
      <c r="K457" s="4"/>
      <c r="L457" s="4"/>
      <c r="M457" s="4"/>
      <c r="N457" s="4"/>
      <c r="O457" s="4"/>
      <c r="P457" s="4"/>
      <c r="Q457" s="4"/>
      <c r="R457" s="4"/>
      <c r="S457" s="4">
        <v>10.0</v>
      </c>
      <c r="T457" s="4"/>
      <c r="U457" s="4"/>
      <c r="V457" s="4"/>
      <c r="W457" s="4"/>
      <c r="X457" s="4" t="s">
        <v>32</v>
      </c>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ht="15.75" customHeight="1">
      <c r="A458" s="30" t="s">
        <v>42</v>
      </c>
      <c r="B458" s="30" t="s">
        <v>949</v>
      </c>
      <c r="C458" s="30" t="s">
        <v>950</v>
      </c>
      <c r="D458" s="4"/>
      <c r="E458" s="4"/>
      <c r="F458" s="4">
        <v>458.0</v>
      </c>
      <c r="G458" s="4"/>
      <c r="H458" s="4"/>
      <c r="I458" s="4"/>
      <c r="J458" s="4"/>
      <c r="K458" s="4"/>
      <c r="L458" s="4"/>
      <c r="M458" s="4"/>
      <c r="N458" s="4"/>
      <c r="O458" s="4"/>
      <c r="P458" s="4"/>
      <c r="Q458" s="4"/>
      <c r="R458" s="4"/>
      <c r="S458" s="4">
        <v>6.0</v>
      </c>
      <c r="T458" s="4"/>
      <c r="U458" s="4"/>
      <c r="V458" s="4"/>
      <c r="W458" s="4"/>
      <c r="X458" s="4" t="s">
        <v>32</v>
      </c>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ht="15.75" customHeight="1">
      <c r="A459" s="30" t="s">
        <v>231</v>
      </c>
      <c r="B459" s="30" t="s">
        <v>951</v>
      </c>
      <c r="C459" s="30" t="s">
        <v>952</v>
      </c>
      <c r="D459" s="4"/>
      <c r="E459" s="4"/>
      <c r="F459" s="4">
        <v>459.0</v>
      </c>
      <c r="G459" s="4"/>
      <c r="H459" s="4"/>
      <c r="I459" s="21" t="b">
        <v>1</v>
      </c>
      <c r="J459" s="4"/>
      <c r="K459" s="4"/>
      <c r="L459" s="30" t="s">
        <v>953</v>
      </c>
      <c r="M459" s="4"/>
      <c r="N459" s="4"/>
      <c r="O459" s="4"/>
      <c r="P459" s="4"/>
      <c r="Q459" s="4"/>
      <c r="R459" s="4"/>
      <c r="S459" s="4">
        <v>7.0</v>
      </c>
      <c r="T459" s="4"/>
      <c r="U459" s="4"/>
      <c r="V459" s="4"/>
      <c r="W459" s="4" t="str">
        <f>IFERROR(__xludf.DUMMYFUNCTION("""COMPUTED_VALUE"""),"yes_no_na2")</f>
        <v>yes_no_na2</v>
      </c>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ht="15.75" customHeight="1">
      <c r="A460" s="4" t="s">
        <v>48</v>
      </c>
      <c r="B460" s="30" t="s">
        <v>954</v>
      </c>
      <c r="C460" s="30" t="s">
        <v>226</v>
      </c>
      <c r="D460" s="4"/>
      <c r="E460" s="4"/>
      <c r="F460" s="4">
        <v>460.0</v>
      </c>
      <c r="G460" s="4"/>
      <c r="H460" s="4"/>
      <c r="I460" s="4"/>
      <c r="J460" s="4"/>
      <c r="K460" s="4"/>
      <c r="L460" s="4"/>
      <c r="M460" s="4"/>
      <c r="N460" s="4"/>
      <c r="O460" s="4"/>
      <c r="P460" s="4"/>
      <c r="Q460" s="4"/>
      <c r="R460" s="4"/>
      <c r="S460" s="4">
        <v>10.0</v>
      </c>
      <c r="T460" s="4"/>
      <c r="U460" s="4"/>
      <c r="V460" s="4"/>
      <c r="W460" s="4"/>
      <c r="X460" s="4" t="s">
        <v>32</v>
      </c>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ht="15.75" customHeight="1">
      <c r="A461" s="30" t="s">
        <v>231</v>
      </c>
      <c r="B461" s="30" t="s">
        <v>955</v>
      </c>
      <c r="C461" s="30" t="s">
        <v>956</v>
      </c>
      <c r="D461" s="4"/>
      <c r="E461" s="4"/>
      <c r="F461" s="4">
        <v>461.0</v>
      </c>
      <c r="G461" s="4"/>
      <c r="H461" s="4"/>
      <c r="I461" s="21" t="b">
        <v>1</v>
      </c>
      <c r="J461" s="4"/>
      <c r="K461" s="4"/>
      <c r="L461" s="30" t="s">
        <v>957</v>
      </c>
      <c r="M461" s="4"/>
      <c r="N461" s="4"/>
      <c r="O461" s="4"/>
      <c r="P461" s="4"/>
      <c r="Q461" s="4"/>
      <c r="R461" s="4"/>
      <c r="S461" s="4">
        <v>7.0</v>
      </c>
      <c r="T461" s="4"/>
      <c r="U461" s="4"/>
      <c r="V461" s="4"/>
      <c r="W461" s="4" t="str">
        <f>IFERROR(__xludf.DUMMYFUNCTION("""COMPUTED_VALUE"""),"yes_no_na2")</f>
        <v>yes_no_na2</v>
      </c>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ht="15.75" customHeight="1">
      <c r="A462" s="4" t="s">
        <v>48</v>
      </c>
      <c r="B462" s="30" t="s">
        <v>958</v>
      </c>
      <c r="C462" s="30" t="s">
        <v>226</v>
      </c>
      <c r="D462" s="4"/>
      <c r="E462" s="4"/>
      <c r="F462" s="4">
        <v>462.0</v>
      </c>
      <c r="G462" s="4"/>
      <c r="H462" s="4"/>
      <c r="I462" s="4"/>
      <c r="J462" s="4"/>
      <c r="K462" s="4"/>
      <c r="L462" s="4"/>
      <c r="M462" s="4"/>
      <c r="N462" s="4"/>
      <c r="O462" s="4"/>
      <c r="P462" s="4"/>
      <c r="Q462" s="4"/>
      <c r="R462" s="4"/>
      <c r="S462" s="4">
        <v>10.0</v>
      </c>
      <c r="T462" s="4"/>
      <c r="U462" s="4"/>
      <c r="V462" s="4"/>
      <c r="W462" s="4"/>
      <c r="X462" s="4" t="s">
        <v>32</v>
      </c>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ht="15.75" customHeight="1">
      <c r="A463" s="30" t="s">
        <v>231</v>
      </c>
      <c r="B463" s="30" t="s">
        <v>959</v>
      </c>
      <c r="C463" s="30" t="s">
        <v>960</v>
      </c>
      <c r="D463" s="4"/>
      <c r="E463" s="4"/>
      <c r="F463" s="4">
        <v>463.0</v>
      </c>
      <c r="G463" s="4"/>
      <c r="H463" s="4"/>
      <c r="I463" s="21" t="b">
        <v>1</v>
      </c>
      <c r="J463" s="4"/>
      <c r="K463" s="4"/>
      <c r="L463" s="30" t="s">
        <v>961</v>
      </c>
      <c r="M463" s="4"/>
      <c r="N463" s="4"/>
      <c r="O463" s="4"/>
      <c r="P463" s="4"/>
      <c r="Q463" s="4"/>
      <c r="R463" s="4"/>
      <c r="S463" s="4">
        <v>7.0</v>
      </c>
      <c r="T463" s="4"/>
      <c r="U463" s="4"/>
      <c r="V463" s="4"/>
      <c r="W463" s="4" t="str">
        <f>IFERROR(__xludf.DUMMYFUNCTION("""COMPUTED_VALUE"""),"yes_no_na2")</f>
        <v>yes_no_na2</v>
      </c>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ht="15.75" customHeight="1">
      <c r="A464" s="4" t="s">
        <v>48</v>
      </c>
      <c r="B464" s="30" t="s">
        <v>962</v>
      </c>
      <c r="C464" s="30" t="s">
        <v>226</v>
      </c>
      <c r="D464" s="4"/>
      <c r="E464" s="4"/>
      <c r="F464" s="4">
        <v>464.0</v>
      </c>
      <c r="G464" s="4"/>
      <c r="H464" s="4"/>
      <c r="I464" s="4"/>
      <c r="J464" s="4"/>
      <c r="K464" s="4"/>
      <c r="L464" s="4"/>
      <c r="M464" s="4"/>
      <c r="N464" s="4"/>
      <c r="O464" s="4"/>
      <c r="P464" s="4"/>
      <c r="Q464" s="4"/>
      <c r="R464" s="4"/>
      <c r="S464" s="4">
        <v>10.0</v>
      </c>
      <c r="T464" s="4"/>
      <c r="U464" s="4"/>
      <c r="V464" s="4"/>
      <c r="W464" s="4"/>
      <c r="X464" s="4" t="s">
        <v>32</v>
      </c>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ht="15.75" customHeight="1">
      <c r="A465" s="30" t="s">
        <v>42</v>
      </c>
      <c r="B465" s="30" t="s">
        <v>963</v>
      </c>
      <c r="C465" s="30" t="s">
        <v>964</v>
      </c>
      <c r="D465" s="4"/>
      <c r="E465" s="4"/>
      <c r="F465" s="4">
        <v>465.0</v>
      </c>
      <c r="G465" s="4"/>
      <c r="H465" s="4"/>
      <c r="I465" s="4"/>
      <c r="J465" s="4"/>
      <c r="K465" s="4"/>
      <c r="L465" s="4"/>
      <c r="M465" s="4"/>
      <c r="N465" s="4"/>
      <c r="O465" s="4"/>
      <c r="P465" s="4"/>
      <c r="Q465" s="4"/>
      <c r="R465" s="4"/>
      <c r="S465" s="4">
        <v>6.0</v>
      </c>
      <c r="T465" s="4"/>
      <c r="U465" s="4"/>
      <c r="V465" s="4"/>
      <c r="W465" s="4"/>
      <c r="X465" s="4" t="s">
        <v>32</v>
      </c>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ht="15.75" customHeight="1">
      <c r="A466" s="30" t="s">
        <v>231</v>
      </c>
      <c r="B466" s="30" t="s">
        <v>965</v>
      </c>
      <c r="C466" s="30" t="s">
        <v>966</v>
      </c>
      <c r="D466" s="4"/>
      <c r="E466" s="4"/>
      <c r="F466" s="4">
        <v>466.0</v>
      </c>
      <c r="G466" s="4"/>
      <c r="H466" s="4"/>
      <c r="I466" s="21" t="b">
        <v>1</v>
      </c>
      <c r="J466" s="4"/>
      <c r="K466" s="4"/>
      <c r="L466" s="30" t="s">
        <v>967</v>
      </c>
      <c r="M466" s="4"/>
      <c r="N466" s="4"/>
      <c r="O466" s="4"/>
      <c r="P466" s="4"/>
      <c r="Q466" s="4"/>
      <c r="R466" s="4"/>
      <c r="S466" s="4">
        <v>7.0</v>
      </c>
      <c r="T466" s="4"/>
      <c r="U466" s="4"/>
      <c r="V466" s="4"/>
      <c r="W466" s="4" t="str">
        <f>IFERROR(__xludf.DUMMYFUNCTION("""COMPUTED_VALUE"""),"yes_no_na2")</f>
        <v>yes_no_na2</v>
      </c>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ht="15.75" customHeight="1">
      <c r="A467" s="4" t="s">
        <v>48</v>
      </c>
      <c r="B467" s="30" t="s">
        <v>968</v>
      </c>
      <c r="C467" s="30" t="s">
        <v>226</v>
      </c>
      <c r="D467" s="4"/>
      <c r="E467" s="4"/>
      <c r="F467" s="4">
        <v>467.0</v>
      </c>
      <c r="G467" s="4"/>
      <c r="H467" s="4"/>
      <c r="I467" s="4"/>
      <c r="J467" s="4"/>
      <c r="K467" s="4"/>
      <c r="L467" s="4"/>
      <c r="M467" s="4"/>
      <c r="N467" s="4"/>
      <c r="O467" s="4"/>
      <c r="P467" s="4"/>
      <c r="Q467" s="4"/>
      <c r="R467" s="4"/>
      <c r="S467" s="4">
        <v>10.0</v>
      </c>
      <c r="T467" s="4"/>
      <c r="U467" s="4"/>
      <c r="V467" s="4"/>
      <c r="W467" s="4"/>
      <c r="X467" s="4" t="s">
        <v>32</v>
      </c>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ht="15.75" customHeight="1">
      <c r="A468" s="30" t="s">
        <v>231</v>
      </c>
      <c r="B468" s="30" t="s">
        <v>969</v>
      </c>
      <c r="C468" s="30" t="s">
        <v>970</v>
      </c>
      <c r="D468" s="4"/>
      <c r="E468" s="4"/>
      <c r="F468" s="4">
        <v>468.0</v>
      </c>
      <c r="G468" s="4"/>
      <c r="H468" s="4"/>
      <c r="I468" s="21" t="b">
        <v>1</v>
      </c>
      <c r="J468" s="4"/>
      <c r="K468" s="4"/>
      <c r="L468" s="30" t="s">
        <v>971</v>
      </c>
      <c r="M468" s="4"/>
      <c r="N468" s="4"/>
      <c r="O468" s="4"/>
      <c r="P468" s="4"/>
      <c r="Q468" s="4"/>
      <c r="R468" s="4"/>
      <c r="S468" s="4">
        <v>7.0</v>
      </c>
      <c r="T468" s="4"/>
      <c r="U468" s="4"/>
      <c r="V468" s="4"/>
      <c r="W468" s="4" t="str">
        <f>IFERROR(__xludf.DUMMYFUNCTION("""COMPUTED_VALUE"""),"yes_no_na2")</f>
        <v>yes_no_na2</v>
      </c>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ht="15.75" customHeight="1">
      <c r="A469" s="4" t="s">
        <v>48</v>
      </c>
      <c r="B469" s="30" t="s">
        <v>972</v>
      </c>
      <c r="C469" s="30" t="s">
        <v>226</v>
      </c>
      <c r="D469" s="4"/>
      <c r="E469" s="4"/>
      <c r="F469" s="4">
        <v>469.0</v>
      </c>
      <c r="G469" s="4"/>
      <c r="H469" s="4"/>
      <c r="I469" s="4"/>
      <c r="J469" s="4"/>
      <c r="K469" s="4"/>
      <c r="L469" s="4"/>
      <c r="M469" s="4"/>
      <c r="N469" s="4"/>
      <c r="O469" s="4"/>
      <c r="P469" s="4"/>
      <c r="Q469" s="4"/>
      <c r="R469" s="4"/>
      <c r="S469" s="4">
        <v>10.0</v>
      </c>
      <c r="T469" s="4"/>
      <c r="U469" s="4"/>
      <c r="V469" s="4"/>
      <c r="W469" s="4"/>
      <c r="X469" s="4" t="s">
        <v>32</v>
      </c>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ht="15.75" customHeight="1">
      <c r="A470" s="30" t="s">
        <v>42</v>
      </c>
      <c r="B470" s="30" t="s">
        <v>973</v>
      </c>
      <c r="C470" s="30" t="s">
        <v>974</v>
      </c>
      <c r="D470" s="4"/>
      <c r="E470" s="4"/>
      <c r="F470" s="4">
        <v>470.0</v>
      </c>
      <c r="G470" s="4"/>
      <c r="H470" s="4"/>
      <c r="I470" s="4"/>
      <c r="J470" s="4"/>
      <c r="K470" s="4"/>
      <c r="L470" s="4"/>
      <c r="M470" s="4"/>
      <c r="N470" s="4"/>
      <c r="O470" s="4"/>
      <c r="P470" s="4"/>
      <c r="Q470" s="4"/>
      <c r="R470" s="4"/>
      <c r="S470" s="4">
        <v>6.0</v>
      </c>
      <c r="T470" s="4"/>
      <c r="U470" s="4"/>
      <c r="V470" s="4"/>
      <c r="W470" s="4"/>
      <c r="X470" s="4" t="s">
        <v>32</v>
      </c>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ht="15.75" customHeight="1">
      <c r="A471" s="96" t="s">
        <v>39</v>
      </c>
      <c r="B471" s="96" t="s">
        <v>975</v>
      </c>
      <c r="C471" s="96" t="s">
        <v>976</v>
      </c>
      <c r="D471" s="97"/>
      <c r="E471" s="97"/>
      <c r="F471" s="97">
        <v>471.0</v>
      </c>
      <c r="G471" s="97"/>
      <c r="H471" s="97"/>
      <c r="I471" s="97"/>
      <c r="J471" s="97"/>
      <c r="K471" s="97"/>
      <c r="L471" s="97"/>
      <c r="M471" s="97"/>
      <c r="N471" s="97"/>
      <c r="O471" s="97"/>
      <c r="P471" s="97"/>
      <c r="Q471" s="97"/>
      <c r="R471" s="97"/>
      <c r="S471" s="97">
        <v>9.0</v>
      </c>
      <c r="T471" s="97"/>
      <c r="U471" s="97"/>
      <c r="V471" s="97"/>
      <c r="W471" s="97"/>
      <c r="X471" s="97" t="s">
        <v>32</v>
      </c>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c r="AU471" s="97"/>
      <c r="AV471" s="97"/>
      <c r="AW471" s="97"/>
      <c r="AX471" s="97"/>
      <c r="AY471" s="97"/>
      <c r="AZ471" s="97"/>
      <c r="BA471" s="97"/>
    </row>
    <row r="472" ht="15.75" customHeight="1">
      <c r="A472" s="30" t="s">
        <v>231</v>
      </c>
      <c r="B472" s="30" t="s">
        <v>977</v>
      </c>
      <c r="C472" s="30" t="s">
        <v>978</v>
      </c>
      <c r="D472" s="4"/>
      <c r="E472" s="4"/>
      <c r="F472" s="4">
        <v>472.0</v>
      </c>
      <c r="G472" s="4"/>
      <c r="H472" s="4"/>
      <c r="I472" s="21" t="b">
        <v>1</v>
      </c>
      <c r="J472" s="4"/>
      <c r="K472" s="4"/>
      <c r="L472" s="30" t="s">
        <v>979</v>
      </c>
      <c r="M472" s="4"/>
      <c r="N472" s="4"/>
      <c r="O472" s="4"/>
      <c r="P472" s="4"/>
      <c r="Q472" s="4"/>
      <c r="R472" s="4"/>
      <c r="S472" s="4">
        <v>8.0</v>
      </c>
      <c r="T472" s="4"/>
      <c r="U472" s="4"/>
      <c r="V472" s="4"/>
      <c r="W472" s="4" t="str">
        <f>IFERROR(__xludf.DUMMYFUNCTION("""COMPUTED_VALUE"""),"yes_no_na2")</f>
        <v>yes_no_na2</v>
      </c>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ht="15.75" customHeight="1">
      <c r="A473" s="4" t="s">
        <v>48</v>
      </c>
      <c r="B473" s="30" t="s">
        <v>980</v>
      </c>
      <c r="C473" s="30" t="s">
        <v>226</v>
      </c>
      <c r="D473" s="4"/>
      <c r="E473" s="4"/>
      <c r="F473" s="4">
        <v>473.0</v>
      </c>
      <c r="G473" s="4"/>
      <c r="H473" s="4"/>
      <c r="I473" s="4"/>
      <c r="J473" s="4"/>
      <c r="K473" s="4"/>
      <c r="L473" s="4"/>
      <c r="M473" s="4"/>
      <c r="N473" s="4"/>
      <c r="O473" s="4"/>
      <c r="P473" s="4"/>
      <c r="Q473" s="4"/>
      <c r="R473" s="4"/>
      <c r="S473" s="4">
        <v>10.0</v>
      </c>
      <c r="T473" s="4"/>
      <c r="U473" s="4"/>
      <c r="V473" s="4"/>
      <c r="W473" s="4"/>
      <c r="X473" s="4" t="s">
        <v>32</v>
      </c>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ht="15.75" customHeight="1">
      <c r="A474" s="30" t="s">
        <v>42</v>
      </c>
      <c r="B474" s="30" t="s">
        <v>981</v>
      </c>
      <c r="C474" s="30" t="s">
        <v>982</v>
      </c>
      <c r="D474" s="4"/>
      <c r="E474" s="4"/>
      <c r="F474" s="4">
        <v>474.0</v>
      </c>
      <c r="G474" s="4"/>
      <c r="H474" s="4"/>
      <c r="I474" s="4"/>
      <c r="J474" s="4"/>
      <c r="K474" s="4"/>
      <c r="L474" s="4"/>
      <c r="M474" s="4"/>
      <c r="N474" s="4"/>
      <c r="O474" s="4"/>
      <c r="P474" s="4"/>
      <c r="Q474" s="4"/>
      <c r="R474" s="4"/>
      <c r="S474" s="4">
        <v>6.0</v>
      </c>
      <c r="T474" s="4"/>
      <c r="U474" s="4"/>
      <c r="V474" s="4"/>
      <c r="W474" s="4"/>
      <c r="X474" s="4" t="s">
        <v>32</v>
      </c>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ht="15.75" customHeight="1">
      <c r="A475" s="30" t="s">
        <v>340</v>
      </c>
      <c r="B475" s="30" t="s">
        <v>983</v>
      </c>
      <c r="C475" s="30" t="s">
        <v>984</v>
      </c>
      <c r="D475" s="4"/>
      <c r="E475" s="4"/>
      <c r="F475" s="4">
        <v>475.0</v>
      </c>
      <c r="G475" s="4"/>
      <c r="H475" s="4"/>
      <c r="I475" s="21" t="b">
        <v>1</v>
      </c>
      <c r="J475" s="4"/>
      <c r="K475" s="4"/>
      <c r="L475" s="30" t="s">
        <v>985</v>
      </c>
      <c r="M475" s="4"/>
      <c r="N475" s="4"/>
      <c r="O475" s="4"/>
      <c r="P475" s="4"/>
      <c r="Q475" s="4"/>
      <c r="R475" s="4"/>
      <c r="S475" s="4">
        <v>8.0</v>
      </c>
      <c r="T475" s="4"/>
      <c r="U475" s="4"/>
      <c r="V475" s="4"/>
      <c r="W475" s="4" t="str">
        <f>IFERROR(__xludf.DUMMYFUNCTION("""COMPUTED_VALUE"""),"yes_no_na1")</f>
        <v>yes_no_na1</v>
      </c>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ht="15.75" customHeight="1">
      <c r="A476" s="4" t="s">
        <v>48</v>
      </c>
      <c r="B476" s="30" t="s">
        <v>986</v>
      </c>
      <c r="C476" s="30" t="s">
        <v>226</v>
      </c>
      <c r="D476" s="4"/>
      <c r="E476" s="4"/>
      <c r="F476" s="4">
        <v>476.0</v>
      </c>
      <c r="G476" s="4"/>
      <c r="H476" s="4"/>
      <c r="I476" s="4"/>
      <c r="J476" s="4"/>
      <c r="K476" s="4"/>
      <c r="L476" s="4"/>
      <c r="M476" s="4"/>
      <c r="N476" s="4"/>
      <c r="O476" s="4"/>
      <c r="P476" s="4"/>
      <c r="Q476" s="4"/>
      <c r="R476" s="4"/>
      <c r="S476" s="4">
        <v>10.0</v>
      </c>
      <c r="T476" s="4"/>
      <c r="U476" s="4"/>
      <c r="V476" s="4"/>
      <c r="W476" s="4"/>
      <c r="X476" s="4" t="s">
        <v>32</v>
      </c>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ht="15.75" customHeight="1">
      <c r="A477" s="30" t="s">
        <v>42</v>
      </c>
      <c r="B477" s="30" t="s">
        <v>987</v>
      </c>
      <c r="C477" s="30" t="s">
        <v>988</v>
      </c>
      <c r="D477" s="4"/>
      <c r="E477" s="4"/>
      <c r="F477" s="4">
        <v>477.0</v>
      </c>
      <c r="G477" s="4"/>
      <c r="H477" s="4"/>
      <c r="I477" s="4"/>
      <c r="J477" s="4"/>
      <c r="K477" s="4"/>
      <c r="L477" s="4"/>
      <c r="M477" s="4"/>
      <c r="N477" s="4"/>
      <c r="O477" s="4"/>
      <c r="P477" s="4"/>
      <c r="Q477" s="4"/>
      <c r="R477" s="4"/>
      <c r="S477" s="4">
        <v>6.0</v>
      </c>
      <c r="T477" s="4"/>
      <c r="U477" s="4"/>
      <c r="V477" s="4"/>
      <c r="W477" s="4"/>
      <c r="X477" s="4" t="s">
        <v>32</v>
      </c>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ht="15.75" customHeight="1">
      <c r="A478" s="30" t="s">
        <v>231</v>
      </c>
      <c r="B478" s="30" t="s">
        <v>989</v>
      </c>
      <c r="C478" s="30" t="s">
        <v>990</v>
      </c>
      <c r="D478" s="4"/>
      <c r="E478" s="4"/>
      <c r="F478" s="4">
        <v>478.0</v>
      </c>
      <c r="G478" s="4"/>
      <c r="H478" s="4"/>
      <c r="I478" s="21" t="b">
        <v>1</v>
      </c>
      <c r="J478" s="4"/>
      <c r="K478" s="4"/>
      <c r="L478" s="30" t="s">
        <v>991</v>
      </c>
      <c r="M478" s="4"/>
      <c r="N478" s="4"/>
      <c r="O478" s="4"/>
      <c r="P478" s="4"/>
      <c r="Q478" s="4"/>
      <c r="R478" s="4"/>
      <c r="S478" s="4">
        <v>8.0</v>
      </c>
      <c r="T478" s="4"/>
      <c r="U478" s="4"/>
      <c r="V478" s="4"/>
      <c r="W478" s="4" t="str">
        <f>IFERROR(__xludf.DUMMYFUNCTION("""COMPUTED_VALUE"""),"yes_no_na2")</f>
        <v>yes_no_na2</v>
      </c>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ht="15.75" customHeight="1">
      <c r="A479" s="4" t="s">
        <v>48</v>
      </c>
      <c r="B479" s="30" t="s">
        <v>992</v>
      </c>
      <c r="C479" s="30" t="s">
        <v>226</v>
      </c>
      <c r="D479" s="4"/>
      <c r="E479" s="4"/>
      <c r="F479" s="4">
        <v>479.0</v>
      </c>
      <c r="G479" s="4"/>
      <c r="H479" s="4"/>
      <c r="I479" s="4"/>
      <c r="J479" s="4"/>
      <c r="K479" s="4"/>
      <c r="L479" s="4"/>
      <c r="M479" s="4"/>
      <c r="N479" s="4"/>
      <c r="O479" s="4"/>
      <c r="P479" s="4"/>
      <c r="Q479" s="4"/>
      <c r="R479" s="4"/>
      <c r="S479" s="4">
        <v>10.0</v>
      </c>
      <c r="T479" s="4"/>
      <c r="U479" s="4"/>
      <c r="V479" s="4"/>
      <c r="W479" s="4"/>
      <c r="X479" s="4" t="s">
        <v>32</v>
      </c>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ht="15.75" customHeight="1">
      <c r="A480" s="30" t="s">
        <v>42</v>
      </c>
      <c r="B480" s="30" t="s">
        <v>993</v>
      </c>
      <c r="C480" s="30" t="s">
        <v>994</v>
      </c>
      <c r="D480" s="4"/>
      <c r="E480" s="4"/>
      <c r="F480" s="4">
        <v>480.0</v>
      </c>
      <c r="G480" s="4"/>
      <c r="H480" s="4"/>
      <c r="I480" s="4"/>
      <c r="J480" s="4"/>
      <c r="K480" s="4"/>
      <c r="L480" s="4"/>
      <c r="M480" s="4"/>
      <c r="N480" s="4"/>
      <c r="O480" s="4"/>
      <c r="P480" s="4"/>
      <c r="Q480" s="4"/>
      <c r="R480" s="4"/>
      <c r="S480" s="4">
        <v>6.0</v>
      </c>
      <c r="T480" s="4"/>
      <c r="U480" s="4"/>
      <c r="V480" s="4"/>
      <c r="W480" s="4"/>
      <c r="X480" s="4" t="s">
        <v>32</v>
      </c>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ht="15.75" customHeight="1">
      <c r="A481" s="30" t="s">
        <v>231</v>
      </c>
      <c r="B481" s="30" t="s">
        <v>995</v>
      </c>
      <c r="C481" s="30" t="s">
        <v>996</v>
      </c>
      <c r="D481" s="4"/>
      <c r="E481" s="4"/>
      <c r="F481" s="4">
        <v>481.0</v>
      </c>
      <c r="G481" s="4"/>
      <c r="H481" s="4"/>
      <c r="I481" s="21" t="b">
        <v>1</v>
      </c>
      <c r="J481" s="4"/>
      <c r="K481" s="4"/>
      <c r="L481" s="30" t="s">
        <v>997</v>
      </c>
      <c r="M481" s="4"/>
      <c r="N481" s="4"/>
      <c r="O481" s="4"/>
      <c r="P481" s="4"/>
      <c r="Q481" s="4"/>
      <c r="R481" s="4"/>
      <c r="S481" s="4">
        <v>8.0</v>
      </c>
      <c r="T481" s="4"/>
      <c r="U481" s="4"/>
      <c r="V481" s="4"/>
      <c r="W481" s="4" t="str">
        <f>IFERROR(__xludf.DUMMYFUNCTION("""COMPUTED_VALUE"""),"yes_no_na2")</f>
        <v>yes_no_na2</v>
      </c>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ht="15.75" customHeight="1">
      <c r="A482" s="4" t="s">
        <v>48</v>
      </c>
      <c r="B482" s="30" t="s">
        <v>998</v>
      </c>
      <c r="C482" s="30" t="s">
        <v>226</v>
      </c>
      <c r="D482" s="4"/>
      <c r="E482" s="4"/>
      <c r="F482" s="4">
        <v>482.0</v>
      </c>
      <c r="G482" s="4"/>
      <c r="H482" s="4"/>
      <c r="I482" s="4"/>
      <c r="J482" s="4"/>
      <c r="K482" s="4"/>
      <c r="L482" s="4"/>
      <c r="M482" s="4"/>
      <c r="N482" s="4"/>
      <c r="O482" s="4"/>
      <c r="P482" s="4"/>
      <c r="Q482" s="4"/>
      <c r="R482" s="4"/>
      <c r="S482" s="4">
        <v>10.0</v>
      </c>
      <c r="T482" s="4"/>
      <c r="U482" s="4"/>
      <c r="V482" s="4"/>
      <c r="W482" s="4"/>
      <c r="X482" s="4" t="s">
        <v>32</v>
      </c>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ht="15.75" customHeight="1">
      <c r="A483" s="30" t="s">
        <v>231</v>
      </c>
      <c r="B483" s="30" t="s">
        <v>999</v>
      </c>
      <c r="C483" s="30" t="s">
        <v>1000</v>
      </c>
      <c r="D483" s="4"/>
      <c r="E483" s="4"/>
      <c r="F483" s="4">
        <v>483.0</v>
      </c>
      <c r="G483" s="4"/>
      <c r="H483" s="4"/>
      <c r="I483" s="21" t="b">
        <v>1</v>
      </c>
      <c r="J483" s="4"/>
      <c r="K483" s="4"/>
      <c r="L483" s="30" t="s">
        <v>1001</v>
      </c>
      <c r="M483" s="4"/>
      <c r="N483" s="4"/>
      <c r="O483" s="4"/>
      <c r="P483" s="4"/>
      <c r="Q483" s="4"/>
      <c r="R483" s="4"/>
      <c r="S483" s="4">
        <v>8.0</v>
      </c>
      <c r="T483" s="4"/>
      <c r="U483" s="4"/>
      <c r="V483" s="4"/>
      <c r="W483" s="4" t="str">
        <f>IFERROR(__xludf.DUMMYFUNCTION("""COMPUTED_VALUE"""),"yes_no_na2")</f>
        <v>yes_no_na2</v>
      </c>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ht="15.75" customHeight="1">
      <c r="A484" s="4" t="s">
        <v>48</v>
      </c>
      <c r="B484" s="30" t="s">
        <v>1002</v>
      </c>
      <c r="C484" s="30" t="s">
        <v>226</v>
      </c>
      <c r="D484" s="4"/>
      <c r="E484" s="4"/>
      <c r="F484" s="4">
        <v>484.0</v>
      </c>
      <c r="G484" s="4"/>
      <c r="H484" s="4"/>
      <c r="I484" s="4"/>
      <c r="J484" s="4"/>
      <c r="K484" s="4"/>
      <c r="L484" s="4"/>
      <c r="M484" s="4"/>
      <c r="N484" s="4"/>
      <c r="O484" s="4"/>
      <c r="P484" s="4"/>
      <c r="Q484" s="4"/>
      <c r="R484" s="4"/>
      <c r="S484" s="4">
        <v>10.0</v>
      </c>
      <c r="T484" s="4"/>
      <c r="U484" s="4"/>
      <c r="V484" s="4"/>
      <c r="W484" s="4"/>
      <c r="X484" s="4" t="s">
        <v>32</v>
      </c>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ht="15.75" customHeight="1">
      <c r="A485" s="30" t="s">
        <v>42</v>
      </c>
      <c r="B485" s="30" t="s">
        <v>1003</v>
      </c>
      <c r="C485" s="30" t="s">
        <v>1004</v>
      </c>
      <c r="D485" s="4"/>
      <c r="E485" s="4"/>
      <c r="F485" s="4">
        <v>485.0</v>
      </c>
      <c r="G485" s="4"/>
      <c r="H485" s="4"/>
      <c r="I485" s="4"/>
      <c r="J485" s="4"/>
      <c r="K485" s="4"/>
      <c r="L485" s="4"/>
      <c r="M485" s="4"/>
      <c r="N485" s="4"/>
      <c r="O485" s="4"/>
      <c r="P485" s="4"/>
      <c r="Q485" s="4"/>
      <c r="R485" s="4"/>
      <c r="S485" s="4">
        <v>6.0</v>
      </c>
      <c r="T485" s="4"/>
      <c r="U485" s="4"/>
      <c r="V485" s="4"/>
      <c r="W485" s="4"/>
      <c r="X485" s="4" t="s">
        <v>32</v>
      </c>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ht="15.75" customHeight="1">
      <c r="A486" s="30" t="s">
        <v>562</v>
      </c>
      <c r="B486" s="30" t="s">
        <v>1005</v>
      </c>
      <c r="C486" s="30" t="s">
        <v>1006</v>
      </c>
      <c r="D486" s="4"/>
      <c r="E486" s="4"/>
      <c r="F486" s="4">
        <v>486.0</v>
      </c>
      <c r="G486" s="4"/>
      <c r="H486" s="4"/>
      <c r="I486" s="21" t="b">
        <v>1</v>
      </c>
      <c r="J486" s="4"/>
      <c r="K486" s="4"/>
      <c r="L486" s="4"/>
      <c r="M486" s="4"/>
      <c r="N486" s="4"/>
      <c r="O486" s="4"/>
      <c r="P486" s="4"/>
      <c r="Q486" s="4"/>
      <c r="R486" s="4"/>
      <c r="S486" s="4">
        <v>8.0</v>
      </c>
      <c r="T486" s="4"/>
      <c r="U486" s="4"/>
      <c r="V486" s="4"/>
      <c r="W486" s="4" t="str">
        <f>IFERROR(__xludf.DUMMYFUNCTION("""COMPUTED_VALUE"""),"yes_no_na")</f>
        <v>yes_no_na</v>
      </c>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ht="15.75" customHeight="1">
      <c r="A487" s="4" t="s">
        <v>48</v>
      </c>
      <c r="B487" s="30" t="s">
        <v>1007</v>
      </c>
      <c r="C487" s="30" t="s">
        <v>226</v>
      </c>
      <c r="D487" s="4"/>
      <c r="E487" s="4"/>
      <c r="F487" s="4">
        <v>487.0</v>
      </c>
      <c r="G487" s="4"/>
      <c r="H487" s="4"/>
      <c r="I487" s="4"/>
      <c r="J487" s="4"/>
      <c r="K487" s="4"/>
      <c r="L487" s="4"/>
      <c r="M487" s="4"/>
      <c r="N487" s="4"/>
      <c r="O487" s="4"/>
      <c r="P487" s="4"/>
      <c r="Q487" s="4"/>
      <c r="R487" s="4"/>
      <c r="S487" s="4">
        <v>10.0</v>
      </c>
      <c r="T487" s="4"/>
      <c r="U487" s="4"/>
      <c r="V487" s="4"/>
      <c r="W487" s="4"/>
      <c r="X487" s="4" t="s">
        <v>32</v>
      </c>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ht="15.75" customHeight="1">
      <c r="A488" s="30" t="s">
        <v>42</v>
      </c>
      <c r="B488" s="30" t="s">
        <v>1008</v>
      </c>
      <c r="C488" s="30" t="s">
        <v>1009</v>
      </c>
      <c r="D488" s="4"/>
      <c r="E488" s="4"/>
      <c r="F488" s="4">
        <v>488.0</v>
      </c>
      <c r="G488" s="4"/>
      <c r="H488" s="4"/>
      <c r="I488" s="4"/>
      <c r="J488" s="4"/>
      <c r="K488" s="4"/>
      <c r="L488" s="4"/>
      <c r="M488" s="4"/>
      <c r="N488" s="4"/>
      <c r="O488" s="4"/>
      <c r="P488" s="4"/>
      <c r="Q488" s="4"/>
      <c r="R488" s="4"/>
      <c r="S488" s="4">
        <v>6.0</v>
      </c>
      <c r="T488" s="4"/>
      <c r="U488" s="4"/>
      <c r="V488" s="4"/>
      <c r="W488" s="4"/>
      <c r="X488" s="4" t="s">
        <v>32</v>
      </c>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ht="15.75" customHeight="1">
      <c r="A489" s="96" t="s">
        <v>84</v>
      </c>
      <c r="B489" s="96"/>
      <c r="C489" s="96"/>
      <c r="D489" s="97"/>
      <c r="E489" s="97"/>
      <c r="F489" s="97">
        <v>489.0</v>
      </c>
      <c r="G489" s="97"/>
      <c r="H489" s="97"/>
      <c r="I489" s="97"/>
      <c r="J489" s="97"/>
      <c r="K489" s="97"/>
      <c r="L489" s="97"/>
      <c r="M489" s="97"/>
      <c r="N489" s="97"/>
      <c r="O489" s="97"/>
      <c r="P489" s="97"/>
      <c r="Q489" s="97"/>
      <c r="R489" s="97"/>
      <c r="S489" s="97"/>
      <c r="T489" s="97"/>
      <c r="U489" s="97"/>
      <c r="V489" s="97"/>
      <c r="W489" s="97"/>
      <c r="X489" s="97" t="s">
        <v>32</v>
      </c>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c r="AU489" s="97"/>
      <c r="AV489" s="97"/>
      <c r="AW489" s="97"/>
      <c r="AX489" s="97"/>
      <c r="AY489" s="97"/>
      <c r="AZ489" s="97"/>
      <c r="BA489" s="97"/>
    </row>
    <row r="490" ht="15.75" customHeight="1">
      <c r="A490" s="98" t="s">
        <v>39</v>
      </c>
      <c r="B490" s="98" t="s">
        <v>1010</v>
      </c>
      <c r="C490" s="98" t="s">
        <v>1011</v>
      </c>
      <c r="D490" s="99"/>
      <c r="E490" s="99"/>
      <c r="F490" s="99">
        <v>490.0</v>
      </c>
      <c r="G490" s="99"/>
      <c r="H490" s="99"/>
      <c r="I490" s="99"/>
      <c r="J490" s="99"/>
      <c r="K490" s="99"/>
      <c r="L490" s="99"/>
      <c r="M490" s="99"/>
      <c r="N490" s="99"/>
      <c r="O490" s="99"/>
      <c r="P490" s="99"/>
      <c r="Q490" s="99"/>
      <c r="R490" s="99"/>
      <c r="S490" s="99">
        <v>9.0</v>
      </c>
      <c r="T490" s="99"/>
      <c r="U490" s="99"/>
      <c r="V490" s="99"/>
      <c r="W490" s="99"/>
      <c r="X490" s="99" t="s">
        <v>32</v>
      </c>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row>
    <row r="491" ht="15.75" customHeight="1">
      <c r="A491" s="30" t="s">
        <v>231</v>
      </c>
      <c r="B491" s="30" t="s">
        <v>1012</v>
      </c>
      <c r="C491" s="30" t="s">
        <v>1013</v>
      </c>
      <c r="D491" s="4"/>
      <c r="E491" s="4"/>
      <c r="F491" s="4">
        <v>491.0</v>
      </c>
      <c r="G491" s="4"/>
      <c r="H491" s="4"/>
      <c r="I491" s="21" t="b">
        <v>1</v>
      </c>
      <c r="J491" s="4"/>
      <c r="K491" s="4"/>
      <c r="L491" s="30" t="s">
        <v>1014</v>
      </c>
      <c r="M491" s="4"/>
      <c r="N491" s="4"/>
      <c r="O491" s="4"/>
      <c r="P491" s="4"/>
      <c r="Q491" s="4"/>
      <c r="R491" s="4"/>
      <c r="S491" s="4">
        <v>8.0</v>
      </c>
      <c r="T491" s="4"/>
      <c r="U491" s="4"/>
      <c r="V491" s="4"/>
      <c r="W491" s="4" t="str">
        <f>IFERROR(__xludf.DUMMYFUNCTION("""COMPUTED_VALUE"""),"yes_no_na2")</f>
        <v>yes_no_na2</v>
      </c>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ht="15.75" customHeight="1">
      <c r="A492" s="4" t="s">
        <v>48</v>
      </c>
      <c r="B492" s="30" t="s">
        <v>1015</v>
      </c>
      <c r="C492" s="30" t="s">
        <v>226</v>
      </c>
      <c r="D492" s="4"/>
      <c r="E492" s="4"/>
      <c r="F492" s="4">
        <v>492.0</v>
      </c>
      <c r="G492" s="4"/>
      <c r="H492" s="4"/>
      <c r="I492" s="4"/>
      <c r="J492" s="4"/>
      <c r="K492" s="4"/>
      <c r="L492" s="4"/>
      <c r="M492" s="4"/>
      <c r="N492" s="4"/>
      <c r="O492" s="4"/>
      <c r="P492" s="4"/>
      <c r="Q492" s="4"/>
      <c r="R492" s="4"/>
      <c r="S492" s="4">
        <v>10.0</v>
      </c>
      <c r="T492" s="4"/>
      <c r="U492" s="4"/>
      <c r="V492" s="4"/>
      <c r="W492" s="4"/>
      <c r="X492" s="4" t="s">
        <v>32</v>
      </c>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ht="15.75" customHeight="1">
      <c r="A493" s="30" t="s">
        <v>42</v>
      </c>
      <c r="B493" s="30" t="s">
        <v>1016</v>
      </c>
      <c r="C493" s="30" t="s">
        <v>1017</v>
      </c>
      <c r="D493" s="4"/>
      <c r="E493" s="4"/>
      <c r="F493" s="4">
        <v>493.0</v>
      </c>
      <c r="G493" s="4"/>
      <c r="H493" s="4"/>
      <c r="I493" s="4"/>
      <c r="J493" s="4"/>
      <c r="K493" s="4"/>
      <c r="L493" s="4"/>
      <c r="M493" s="4"/>
      <c r="N493" s="4"/>
      <c r="O493" s="4"/>
      <c r="P493" s="4"/>
      <c r="Q493" s="4"/>
      <c r="R493" s="4"/>
      <c r="S493" s="4">
        <v>6.0</v>
      </c>
      <c r="T493" s="4"/>
      <c r="U493" s="4"/>
      <c r="V493" s="4"/>
      <c r="W493" s="4"/>
      <c r="X493" s="4" t="s">
        <v>32</v>
      </c>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ht="15.75" customHeight="1">
      <c r="A494" s="30" t="s">
        <v>231</v>
      </c>
      <c r="B494" s="30" t="s">
        <v>1018</v>
      </c>
      <c r="C494" s="30" t="s">
        <v>1019</v>
      </c>
      <c r="D494" s="4"/>
      <c r="E494" s="4"/>
      <c r="F494" s="4">
        <v>494.0</v>
      </c>
      <c r="G494" s="4"/>
      <c r="H494" s="4"/>
      <c r="I494" s="21" t="b">
        <v>1</v>
      </c>
      <c r="J494" s="4"/>
      <c r="K494" s="4"/>
      <c r="L494" s="30" t="s">
        <v>1020</v>
      </c>
      <c r="M494" s="4"/>
      <c r="N494" s="4"/>
      <c r="O494" s="4"/>
      <c r="P494" s="4"/>
      <c r="Q494" s="4"/>
      <c r="R494" s="4"/>
      <c r="S494" s="4">
        <v>8.0</v>
      </c>
      <c r="T494" s="4"/>
      <c r="U494" s="4"/>
      <c r="V494" s="4"/>
      <c r="W494" s="4" t="str">
        <f>IFERROR(__xludf.DUMMYFUNCTION("""COMPUTED_VALUE"""),"yes_no_na2")</f>
        <v>yes_no_na2</v>
      </c>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ht="15.75" customHeight="1">
      <c r="A495" s="4" t="s">
        <v>48</v>
      </c>
      <c r="B495" s="30" t="s">
        <v>1021</v>
      </c>
      <c r="C495" s="30" t="s">
        <v>226</v>
      </c>
      <c r="D495" s="4"/>
      <c r="E495" s="4"/>
      <c r="F495" s="4">
        <v>495.0</v>
      </c>
      <c r="G495" s="4"/>
      <c r="H495" s="4"/>
      <c r="I495" s="4"/>
      <c r="J495" s="4"/>
      <c r="K495" s="4"/>
      <c r="L495" s="4"/>
      <c r="M495" s="4"/>
      <c r="N495" s="4"/>
      <c r="O495" s="4"/>
      <c r="P495" s="4"/>
      <c r="Q495" s="4"/>
      <c r="R495" s="4"/>
      <c r="S495" s="4">
        <v>10.0</v>
      </c>
      <c r="T495" s="4"/>
      <c r="U495" s="4"/>
      <c r="V495" s="4"/>
      <c r="W495" s="4"/>
      <c r="X495" s="4" t="s">
        <v>32</v>
      </c>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ht="15.75" customHeight="1">
      <c r="A496" s="30" t="s">
        <v>231</v>
      </c>
      <c r="B496" s="30" t="s">
        <v>1022</v>
      </c>
      <c r="C496" s="30" t="s">
        <v>1023</v>
      </c>
      <c r="D496" s="4"/>
      <c r="E496" s="4"/>
      <c r="F496" s="4">
        <v>496.0</v>
      </c>
      <c r="G496" s="4"/>
      <c r="H496" s="4"/>
      <c r="I496" s="21" t="b">
        <v>1</v>
      </c>
      <c r="J496" s="4"/>
      <c r="K496" s="4"/>
      <c r="L496" s="30" t="s">
        <v>1024</v>
      </c>
      <c r="M496" s="4"/>
      <c r="N496" s="4"/>
      <c r="O496" s="4"/>
      <c r="P496" s="4"/>
      <c r="Q496" s="4"/>
      <c r="R496" s="4"/>
      <c r="S496" s="4">
        <v>8.0</v>
      </c>
      <c r="T496" s="4"/>
      <c r="U496" s="4"/>
      <c r="V496" s="4"/>
      <c r="W496" s="4" t="str">
        <f>IFERROR(__xludf.DUMMYFUNCTION("""COMPUTED_VALUE"""),"yes_no_na2")</f>
        <v>yes_no_na2</v>
      </c>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ht="15.75" customHeight="1">
      <c r="A497" s="4" t="s">
        <v>48</v>
      </c>
      <c r="B497" s="30" t="s">
        <v>1025</v>
      </c>
      <c r="C497" s="30" t="s">
        <v>226</v>
      </c>
      <c r="D497" s="4"/>
      <c r="E497" s="4"/>
      <c r="F497" s="4">
        <v>497.0</v>
      </c>
      <c r="G497" s="4"/>
      <c r="H497" s="4"/>
      <c r="I497" s="4"/>
      <c r="J497" s="4"/>
      <c r="K497" s="4"/>
      <c r="L497" s="4"/>
      <c r="M497" s="4"/>
      <c r="N497" s="4"/>
      <c r="O497" s="4"/>
      <c r="P497" s="4"/>
      <c r="Q497" s="4"/>
      <c r="R497" s="4"/>
      <c r="S497" s="4">
        <v>10.0</v>
      </c>
      <c r="T497" s="4"/>
      <c r="U497" s="4"/>
      <c r="V497" s="4"/>
      <c r="W497" s="4"/>
      <c r="X497" s="4" t="s">
        <v>32</v>
      </c>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ht="15.75" customHeight="1">
      <c r="A498" s="30" t="s">
        <v>42</v>
      </c>
      <c r="B498" s="30" t="s">
        <v>1026</v>
      </c>
      <c r="C498" s="30" t="s">
        <v>1027</v>
      </c>
      <c r="D498" s="4"/>
      <c r="E498" s="4"/>
      <c r="F498" s="4">
        <v>498.0</v>
      </c>
      <c r="G498" s="4"/>
      <c r="H498" s="4"/>
      <c r="I498" s="4"/>
      <c r="J498" s="4"/>
      <c r="K498" s="4"/>
      <c r="L498" s="4"/>
      <c r="M498" s="4"/>
      <c r="N498" s="4"/>
      <c r="O498" s="4"/>
      <c r="P498" s="4"/>
      <c r="Q498" s="4"/>
      <c r="R498" s="4"/>
      <c r="S498" s="4">
        <v>6.0</v>
      </c>
      <c r="T498" s="4"/>
      <c r="U498" s="4"/>
      <c r="V498" s="4"/>
      <c r="W498" s="4"/>
      <c r="X498" s="4" t="s">
        <v>32</v>
      </c>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ht="15.75" customHeight="1">
      <c r="A499" s="30" t="s">
        <v>231</v>
      </c>
      <c r="B499" s="30" t="s">
        <v>1028</v>
      </c>
      <c r="C499" s="30" t="s">
        <v>1029</v>
      </c>
      <c r="D499" s="4"/>
      <c r="E499" s="4"/>
      <c r="F499" s="4">
        <v>499.0</v>
      </c>
      <c r="G499" s="4"/>
      <c r="H499" s="4"/>
      <c r="I499" s="21" t="b">
        <v>1</v>
      </c>
      <c r="J499" s="4"/>
      <c r="K499" s="4"/>
      <c r="L499" s="30" t="s">
        <v>1030</v>
      </c>
      <c r="M499" s="4"/>
      <c r="N499" s="4"/>
      <c r="O499" s="4"/>
      <c r="P499" s="4"/>
      <c r="Q499" s="4"/>
      <c r="R499" s="4"/>
      <c r="S499" s="4">
        <v>8.0</v>
      </c>
      <c r="T499" s="4"/>
      <c r="U499" s="4"/>
      <c r="V499" s="4"/>
      <c r="W499" s="4" t="str">
        <f>IFERROR(__xludf.DUMMYFUNCTION("""COMPUTED_VALUE"""),"yes_no_na2")</f>
        <v>yes_no_na2</v>
      </c>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ht="15.75" customHeight="1">
      <c r="A500" s="4" t="s">
        <v>48</v>
      </c>
      <c r="B500" s="30" t="s">
        <v>1031</v>
      </c>
      <c r="C500" s="30" t="s">
        <v>226</v>
      </c>
      <c r="D500" s="4"/>
      <c r="E500" s="4"/>
      <c r="F500" s="4">
        <v>500.0</v>
      </c>
      <c r="G500" s="4"/>
      <c r="H500" s="4"/>
      <c r="I500" s="4"/>
      <c r="J500" s="4"/>
      <c r="K500" s="4"/>
      <c r="L500" s="4"/>
      <c r="M500" s="4"/>
      <c r="N500" s="4"/>
      <c r="O500" s="4"/>
      <c r="P500" s="4"/>
      <c r="Q500" s="4"/>
      <c r="R500" s="4"/>
      <c r="S500" s="4">
        <v>10.0</v>
      </c>
      <c r="T500" s="4"/>
      <c r="U500" s="4"/>
      <c r="V500" s="4"/>
      <c r="W500" s="4"/>
      <c r="X500" s="4" t="s">
        <v>32</v>
      </c>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ht="15.75" customHeight="1">
      <c r="A501" s="30" t="s">
        <v>42</v>
      </c>
      <c r="B501" s="30" t="s">
        <v>1032</v>
      </c>
      <c r="C501" s="30" t="s">
        <v>1033</v>
      </c>
      <c r="D501" s="4"/>
      <c r="E501" s="4"/>
      <c r="F501" s="4">
        <v>501.0</v>
      </c>
      <c r="G501" s="4"/>
      <c r="H501" s="4"/>
      <c r="I501" s="4"/>
      <c r="J501" s="4"/>
      <c r="K501" s="4"/>
      <c r="L501" s="4"/>
      <c r="M501" s="4"/>
      <c r="N501" s="4"/>
      <c r="O501" s="4"/>
      <c r="P501" s="4"/>
      <c r="Q501" s="4"/>
      <c r="R501" s="4"/>
      <c r="S501" s="4">
        <v>6.0</v>
      </c>
      <c r="T501" s="4"/>
      <c r="U501" s="4"/>
      <c r="V501" s="4"/>
      <c r="W501" s="4"/>
      <c r="X501" s="4" t="s">
        <v>32</v>
      </c>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ht="15.75" customHeight="1">
      <c r="A502" s="30" t="s">
        <v>231</v>
      </c>
      <c r="B502" s="30" t="s">
        <v>1034</v>
      </c>
      <c r="C502" s="30" t="s">
        <v>1035</v>
      </c>
      <c r="D502" s="4"/>
      <c r="E502" s="4"/>
      <c r="F502" s="4">
        <v>502.0</v>
      </c>
      <c r="G502" s="4"/>
      <c r="H502" s="4"/>
      <c r="I502" s="21" t="b">
        <v>1</v>
      </c>
      <c r="J502" s="4"/>
      <c r="K502" s="4"/>
      <c r="L502" s="30" t="s">
        <v>1036</v>
      </c>
      <c r="M502" s="4"/>
      <c r="N502" s="4"/>
      <c r="O502" s="4"/>
      <c r="P502" s="4"/>
      <c r="Q502" s="4"/>
      <c r="R502" s="4"/>
      <c r="S502" s="4">
        <v>8.0</v>
      </c>
      <c r="T502" s="4"/>
      <c r="U502" s="4"/>
      <c r="V502" s="4"/>
      <c r="W502" s="4" t="str">
        <f>IFERROR(__xludf.DUMMYFUNCTION("""COMPUTED_VALUE"""),"yes_no_na2")</f>
        <v>yes_no_na2</v>
      </c>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ht="15.75" customHeight="1">
      <c r="A503" s="4" t="s">
        <v>48</v>
      </c>
      <c r="B503" s="30" t="s">
        <v>1037</v>
      </c>
      <c r="C503" s="30" t="s">
        <v>226</v>
      </c>
      <c r="D503" s="4"/>
      <c r="E503" s="4"/>
      <c r="F503" s="4">
        <v>503.0</v>
      </c>
      <c r="G503" s="4"/>
      <c r="H503" s="4"/>
      <c r="I503" s="4"/>
      <c r="J503" s="4"/>
      <c r="K503" s="4"/>
      <c r="L503" s="4"/>
      <c r="M503" s="4"/>
      <c r="N503" s="4"/>
      <c r="O503" s="4"/>
      <c r="P503" s="4"/>
      <c r="Q503" s="4"/>
      <c r="R503" s="4"/>
      <c r="S503" s="4">
        <v>10.0</v>
      </c>
      <c r="T503" s="4"/>
      <c r="U503" s="4"/>
      <c r="V503" s="4"/>
      <c r="W503" s="4"/>
      <c r="X503" s="4" t="s">
        <v>32</v>
      </c>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ht="15.75" customHeight="1">
      <c r="A504" s="30" t="s">
        <v>42</v>
      </c>
      <c r="B504" s="30" t="s">
        <v>1038</v>
      </c>
      <c r="C504" s="30" t="s">
        <v>1039</v>
      </c>
      <c r="D504" s="4"/>
      <c r="E504" s="4"/>
      <c r="F504" s="4">
        <v>504.0</v>
      </c>
      <c r="G504" s="4"/>
      <c r="H504" s="4"/>
      <c r="I504" s="4"/>
      <c r="J504" s="4"/>
      <c r="K504" s="4"/>
      <c r="L504" s="4"/>
      <c r="M504" s="4"/>
      <c r="N504" s="4"/>
      <c r="O504" s="4"/>
      <c r="P504" s="4"/>
      <c r="Q504" s="4"/>
      <c r="R504" s="4"/>
      <c r="S504" s="4">
        <v>6.0</v>
      </c>
      <c r="T504" s="4"/>
      <c r="U504" s="4"/>
      <c r="V504" s="4"/>
      <c r="W504" s="4"/>
      <c r="X504" s="4" t="s">
        <v>32</v>
      </c>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ht="15.75" customHeight="1">
      <c r="A505" s="30" t="s">
        <v>231</v>
      </c>
      <c r="B505" s="30" t="s">
        <v>1040</v>
      </c>
      <c r="C505" s="30" t="s">
        <v>1041</v>
      </c>
      <c r="D505" s="4"/>
      <c r="E505" s="4"/>
      <c r="F505" s="4">
        <v>505.0</v>
      </c>
      <c r="G505" s="4"/>
      <c r="H505" s="4"/>
      <c r="I505" s="21" t="b">
        <v>1</v>
      </c>
      <c r="J505" s="4"/>
      <c r="K505" s="4"/>
      <c r="L505" s="30" t="s">
        <v>1042</v>
      </c>
      <c r="M505" s="4"/>
      <c r="N505" s="4"/>
      <c r="O505" s="4"/>
      <c r="P505" s="4"/>
      <c r="Q505" s="4"/>
      <c r="R505" s="4"/>
      <c r="S505" s="4">
        <v>8.0</v>
      </c>
      <c r="T505" s="4"/>
      <c r="U505" s="4"/>
      <c r="V505" s="4"/>
      <c r="W505" s="4" t="str">
        <f>IFERROR(__xludf.DUMMYFUNCTION("""COMPUTED_VALUE"""),"yes_no_na2")</f>
        <v>yes_no_na2</v>
      </c>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ht="15.75" customHeight="1">
      <c r="A506" s="4" t="s">
        <v>48</v>
      </c>
      <c r="B506" s="30" t="s">
        <v>1043</v>
      </c>
      <c r="C506" s="30" t="s">
        <v>226</v>
      </c>
      <c r="D506" s="4"/>
      <c r="E506" s="4"/>
      <c r="F506" s="4">
        <v>506.0</v>
      </c>
      <c r="G506" s="4"/>
      <c r="H506" s="4"/>
      <c r="I506" s="4"/>
      <c r="J506" s="4"/>
      <c r="K506" s="4"/>
      <c r="L506" s="4"/>
      <c r="M506" s="4"/>
      <c r="N506" s="4"/>
      <c r="O506" s="4"/>
      <c r="P506" s="4"/>
      <c r="Q506" s="4"/>
      <c r="R506" s="4"/>
      <c r="S506" s="4">
        <v>10.0</v>
      </c>
      <c r="T506" s="4"/>
      <c r="U506" s="4"/>
      <c r="V506" s="4"/>
      <c r="W506" s="4"/>
      <c r="X506" s="4" t="s">
        <v>32</v>
      </c>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ht="15.75" customHeight="1">
      <c r="A507" s="30" t="s">
        <v>42</v>
      </c>
      <c r="B507" s="30" t="s">
        <v>1044</v>
      </c>
      <c r="C507" s="30" t="s">
        <v>1045</v>
      </c>
      <c r="D507" s="4"/>
      <c r="E507" s="4"/>
      <c r="F507" s="4">
        <v>507.0</v>
      </c>
      <c r="G507" s="4"/>
      <c r="H507" s="4"/>
      <c r="I507" s="4"/>
      <c r="J507" s="4"/>
      <c r="K507" s="4"/>
      <c r="L507" s="4"/>
      <c r="M507" s="4"/>
      <c r="N507" s="4"/>
      <c r="O507" s="4"/>
      <c r="P507" s="4"/>
      <c r="Q507" s="4"/>
      <c r="R507" s="4"/>
      <c r="S507" s="4">
        <v>6.0</v>
      </c>
      <c r="T507" s="4"/>
      <c r="U507" s="4"/>
      <c r="V507" s="4"/>
      <c r="W507" s="4"/>
      <c r="X507" s="4" t="s">
        <v>32</v>
      </c>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ht="15.75" customHeight="1">
      <c r="A508" s="30" t="s">
        <v>231</v>
      </c>
      <c r="B508" s="30" t="s">
        <v>1046</v>
      </c>
      <c r="C508" s="30" t="s">
        <v>1047</v>
      </c>
      <c r="D508" s="4"/>
      <c r="E508" s="4"/>
      <c r="F508" s="4">
        <v>508.0</v>
      </c>
      <c r="G508" s="4"/>
      <c r="H508" s="4"/>
      <c r="I508" s="21" t="b">
        <v>1</v>
      </c>
      <c r="J508" s="4"/>
      <c r="K508" s="4"/>
      <c r="L508" s="30" t="s">
        <v>1048</v>
      </c>
      <c r="M508" s="4"/>
      <c r="N508" s="4"/>
      <c r="O508" s="4"/>
      <c r="P508" s="4"/>
      <c r="Q508" s="4"/>
      <c r="R508" s="4"/>
      <c r="S508" s="4">
        <v>8.0</v>
      </c>
      <c r="T508" s="4"/>
      <c r="U508" s="4"/>
      <c r="V508" s="4"/>
      <c r="W508" s="4" t="str">
        <f>IFERROR(__xludf.DUMMYFUNCTION("""COMPUTED_VALUE"""),"yes_no_na2")</f>
        <v>yes_no_na2</v>
      </c>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ht="15.75" customHeight="1">
      <c r="A509" s="4" t="s">
        <v>48</v>
      </c>
      <c r="B509" s="30" t="s">
        <v>1049</v>
      </c>
      <c r="C509" s="30" t="s">
        <v>226</v>
      </c>
      <c r="D509" s="4"/>
      <c r="E509" s="4"/>
      <c r="F509" s="4">
        <v>509.0</v>
      </c>
      <c r="G509" s="4"/>
      <c r="H509" s="4"/>
      <c r="I509" s="4"/>
      <c r="J509" s="4"/>
      <c r="K509" s="4"/>
      <c r="L509" s="4"/>
      <c r="M509" s="4"/>
      <c r="N509" s="4"/>
      <c r="O509" s="4"/>
      <c r="P509" s="4"/>
      <c r="Q509" s="4"/>
      <c r="R509" s="4"/>
      <c r="S509" s="4">
        <v>10.0</v>
      </c>
      <c r="T509" s="4"/>
      <c r="U509" s="4"/>
      <c r="V509" s="4"/>
      <c r="W509" s="4"/>
      <c r="X509" s="4" t="s">
        <v>32</v>
      </c>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ht="15.75" customHeight="1">
      <c r="A510" s="30" t="s">
        <v>231</v>
      </c>
      <c r="B510" s="30" t="s">
        <v>1050</v>
      </c>
      <c r="C510" s="30" t="s">
        <v>1051</v>
      </c>
      <c r="D510" s="4"/>
      <c r="E510" s="4"/>
      <c r="F510" s="4">
        <v>510.0</v>
      </c>
      <c r="G510" s="4"/>
      <c r="H510" s="4"/>
      <c r="I510" s="21" t="b">
        <v>1</v>
      </c>
      <c r="J510" s="4"/>
      <c r="K510" s="4"/>
      <c r="L510" s="30" t="s">
        <v>1052</v>
      </c>
      <c r="M510" s="4"/>
      <c r="N510" s="4"/>
      <c r="O510" s="4"/>
      <c r="P510" s="4"/>
      <c r="Q510" s="4"/>
      <c r="R510" s="4"/>
      <c r="S510" s="4">
        <v>8.0</v>
      </c>
      <c r="T510" s="4"/>
      <c r="U510" s="4"/>
      <c r="V510" s="4"/>
      <c r="W510" s="4" t="str">
        <f>IFERROR(__xludf.DUMMYFUNCTION("""COMPUTED_VALUE"""),"yes_no_na2")</f>
        <v>yes_no_na2</v>
      </c>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ht="15.75" customHeight="1">
      <c r="A511" s="4" t="s">
        <v>48</v>
      </c>
      <c r="B511" s="30" t="s">
        <v>1053</v>
      </c>
      <c r="C511" s="30" t="s">
        <v>226</v>
      </c>
      <c r="D511" s="4"/>
      <c r="E511" s="4"/>
      <c r="F511" s="4">
        <v>511.0</v>
      </c>
      <c r="G511" s="4"/>
      <c r="H511" s="4"/>
      <c r="I511" s="4"/>
      <c r="J511" s="4"/>
      <c r="K511" s="4"/>
      <c r="L511" s="4"/>
      <c r="M511" s="4"/>
      <c r="N511" s="4"/>
      <c r="O511" s="4"/>
      <c r="P511" s="4"/>
      <c r="Q511" s="4"/>
      <c r="R511" s="4"/>
      <c r="S511" s="4">
        <v>10.0</v>
      </c>
      <c r="T511" s="4"/>
      <c r="U511" s="4"/>
      <c r="V511" s="4"/>
      <c r="W511" s="4"/>
      <c r="X511" s="4" t="s">
        <v>32</v>
      </c>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ht="15.75" customHeight="1">
      <c r="A512" s="30" t="s">
        <v>42</v>
      </c>
      <c r="B512" s="30" t="s">
        <v>1054</v>
      </c>
      <c r="C512" s="30" t="s">
        <v>1055</v>
      </c>
      <c r="D512" s="4"/>
      <c r="E512" s="4"/>
      <c r="F512" s="4">
        <v>512.0</v>
      </c>
      <c r="G512" s="4"/>
      <c r="H512" s="4"/>
      <c r="I512" s="4"/>
      <c r="J512" s="4"/>
      <c r="K512" s="4"/>
      <c r="L512" s="4"/>
      <c r="M512" s="4"/>
      <c r="N512" s="4"/>
      <c r="O512" s="4"/>
      <c r="P512" s="4"/>
      <c r="Q512" s="4"/>
      <c r="R512" s="4"/>
      <c r="S512" s="4">
        <v>6.0</v>
      </c>
      <c r="T512" s="4"/>
      <c r="U512" s="4"/>
      <c r="V512" s="4"/>
      <c r="W512" s="4"/>
      <c r="X512" s="4" t="s">
        <v>32</v>
      </c>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ht="15.75" customHeight="1">
      <c r="A513" s="30" t="s">
        <v>231</v>
      </c>
      <c r="B513" s="30" t="s">
        <v>1056</v>
      </c>
      <c r="C513" s="30" t="s">
        <v>1057</v>
      </c>
      <c r="D513" s="4"/>
      <c r="E513" s="4"/>
      <c r="F513" s="4">
        <v>513.0</v>
      </c>
      <c r="G513" s="4"/>
      <c r="H513" s="4"/>
      <c r="I513" s="21" t="b">
        <v>1</v>
      </c>
      <c r="J513" s="4"/>
      <c r="K513" s="4"/>
      <c r="L513" s="30" t="s">
        <v>1058</v>
      </c>
      <c r="M513" s="4"/>
      <c r="N513" s="4"/>
      <c r="O513" s="4"/>
      <c r="P513" s="4"/>
      <c r="Q513" s="4"/>
      <c r="R513" s="4"/>
      <c r="S513" s="4">
        <v>8.0</v>
      </c>
      <c r="T513" s="4"/>
      <c r="U513" s="4"/>
      <c r="V513" s="4"/>
      <c r="W513" s="4" t="str">
        <f>IFERROR(__xludf.DUMMYFUNCTION("""COMPUTED_VALUE"""),"yes_no_na2")</f>
        <v>yes_no_na2</v>
      </c>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ht="15.75" customHeight="1">
      <c r="A514" s="4" t="s">
        <v>48</v>
      </c>
      <c r="B514" s="30" t="s">
        <v>1059</v>
      </c>
      <c r="C514" s="30" t="s">
        <v>226</v>
      </c>
      <c r="D514" s="4"/>
      <c r="E514" s="4"/>
      <c r="F514" s="4">
        <v>514.0</v>
      </c>
      <c r="G514" s="4"/>
      <c r="H514" s="4"/>
      <c r="I514" s="4"/>
      <c r="J514" s="4"/>
      <c r="K514" s="4"/>
      <c r="L514" s="4"/>
      <c r="M514" s="4"/>
      <c r="N514" s="4"/>
      <c r="O514" s="4"/>
      <c r="P514" s="4"/>
      <c r="Q514" s="4"/>
      <c r="R514" s="4"/>
      <c r="S514" s="4">
        <v>10.0</v>
      </c>
      <c r="T514" s="4"/>
      <c r="U514" s="4"/>
      <c r="V514" s="4"/>
      <c r="W514" s="4"/>
      <c r="X514" s="4" t="s">
        <v>32</v>
      </c>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ht="15.75" customHeight="1">
      <c r="A515" s="30" t="s">
        <v>42</v>
      </c>
      <c r="B515" s="30" t="s">
        <v>1060</v>
      </c>
      <c r="C515" s="30" t="s">
        <v>1061</v>
      </c>
      <c r="D515" s="4"/>
      <c r="E515" s="4"/>
      <c r="F515" s="4">
        <v>515.0</v>
      </c>
      <c r="G515" s="4"/>
      <c r="H515" s="4"/>
      <c r="I515" s="4"/>
      <c r="J515" s="4"/>
      <c r="K515" s="4"/>
      <c r="L515" s="4"/>
      <c r="M515" s="4"/>
      <c r="N515" s="4"/>
      <c r="O515" s="4"/>
      <c r="P515" s="4"/>
      <c r="Q515" s="4"/>
      <c r="R515" s="4"/>
      <c r="S515" s="4">
        <v>6.0</v>
      </c>
      <c r="T515" s="4"/>
      <c r="U515" s="4"/>
      <c r="V515" s="4"/>
      <c r="W515" s="4"/>
      <c r="X515" s="4" t="s">
        <v>32</v>
      </c>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ht="15.75" customHeight="1">
      <c r="A516" s="30" t="s">
        <v>231</v>
      </c>
      <c r="B516" s="30" t="s">
        <v>1062</v>
      </c>
      <c r="C516" s="30" t="s">
        <v>1063</v>
      </c>
      <c r="D516" s="4"/>
      <c r="E516" s="4"/>
      <c r="F516" s="4">
        <v>516.0</v>
      </c>
      <c r="G516" s="4"/>
      <c r="H516" s="4"/>
      <c r="I516" s="21" t="b">
        <v>1</v>
      </c>
      <c r="J516" s="4"/>
      <c r="K516" s="4"/>
      <c r="L516" s="30" t="s">
        <v>1064</v>
      </c>
      <c r="M516" s="4"/>
      <c r="N516" s="4"/>
      <c r="O516" s="4"/>
      <c r="P516" s="4"/>
      <c r="Q516" s="4"/>
      <c r="R516" s="4"/>
      <c r="S516" s="4">
        <v>8.0</v>
      </c>
      <c r="T516" s="4"/>
      <c r="U516" s="4"/>
      <c r="V516" s="4"/>
      <c r="W516" s="4" t="str">
        <f>IFERROR(__xludf.DUMMYFUNCTION("""COMPUTED_VALUE"""),"yes_no_na2")</f>
        <v>yes_no_na2</v>
      </c>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ht="15.75" customHeight="1">
      <c r="A517" s="4" t="s">
        <v>48</v>
      </c>
      <c r="B517" s="30" t="s">
        <v>1065</v>
      </c>
      <c r="C517" s="30" t="s">
        <v>226</v>
      </c>
      <c r="D517" s="4"/>
      <c r="E517" s="4"/>
      <c r="F517" s="4">
        <v>517.0</v>
      </c>
      <c r="G517" s="4"/>
      <c r="H517" s="4"/>
      <c r="I517" s="4"/>
      <c r="J517" s="4"/>
      <c r="K517" s="4"/>
      <c r="L517" s="4"/>
      <c r="M517" s="4"/>
      <c r="N517" s="4"/>
      <c r="O517" s="4"/>
      <c r="P517" s="4"/>
      <c r="Q517" s="4"/>
      <c r="R517" s="4"/>
      <c r="S517" s="4">
        <v>10.0</v>
      </c>
      <c r="T517" s="4"/>
      <c r="U517" s="4"/>
      <c r="V517" s="4"/>
      <c r="W517" s="4"/>
      <c r="X517" s="4" t="s">
        <v>32</v>
      </c>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ht="15.75" customHeight="1">
      <c r="A518" s="30" t="s">
        <v>231</v>
      </c>
      <c r="B518" s="30" t="s">
        <v>1066</v>
      </c>
      <c r="C518" s="30" t="s">
        <v>1067</v>
      </c>
      <c r="D518" s="4"/>
      <c r="E518" s="4"/>
      <c r="F518" s="4">
        <v>518.0</v>
      </c>
      <c r="G518" s="4"/>
      <c r="H518" s="4"/>
      <c r="I518" s="21" t="b">
        <v>1</v>
      </c>
      <c r="J518" s="4"/>
      <c r="K518" s="4"/>
      <c r="L518" s="30" t="s">
        <v>1068</v>
      </c>
      <c r="M518" s="4"/>
      <c r="N518" s="4"/>
      <c r="O518" s="4"/>
      <c r="P518" s="4"/>
      <c r="Q518" s="4"/>
      <c r="R518" s="4"/>
      <c r="S518" s="4">
        <v>8.0</v>
      </c>
      <c r="T518" s="4"/>
      <c r="U518" s="4"/>
      <c r="V518" s="4"/>
      <c r="W518" s="4" t="str">
        <f>IFERROR(__xludf.DUMMYFUNCTION("""COMPUTED_VALUE"""),"yes_no_na2")</f>
        <v>yes_no_na2</v>
      </c>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ht="15.75" customHeight="1">
      <c r="A519" s="4" t="s">
        <v>48</v>
      </c>
      <c r="B519" s="30" t="s">
        <v>1069</v>
      </c>
      <c r="C519" s="30" t="s">
        <v>226</v>
      </c>
      <c r="D519" s="4"/>
      <c r="E519" s="4"/>
      <c r="F519" s="4">
        <v>519.0</v>
      </c>
      <c r="G519" s="4"/>
      <c r="H519" s="4"/>
      <c r="I519" s="4"/>
      <c r="J519" s="4"/>
      <c r="K519" s="4"/>
      <c r="L519" s="4"/>
      <c r="M519" s="4"/>
      <c r="N519" s="4"/>
      <c r="O519" s="4"/>
      <c r="P519" s="4"/>
      <c r="Q519" s="4"/>
      <c r="R519" s="4"/>
      <c r="S519" s="4">
        <v>10.0</v>
      </c>
      <c r="T519" s="4"/>
      <c r="U519" s="4"/>
      <c r="V519" s="4"/>
      <c r="W519" s="4"/>
      <c r="X519" s="4" t="s">
        <v>32</v>
      </c>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ht="15.75" customHeight="1">
      <c r="A520" s="30" t="s">
        <v>231</v>
      </c>
      <c r="B520" s="30" t="s">
        <v>1070</v>
      </c>
      <c r="C520" s="30" t="s">
        <v>1071</v>
      </c>
      <c r="D520" s="4"/>
      <c r="E520" s="4"/>
      <c r="F520" s="4">
        <v>520.0</v>
      </c>
      <c r="G520" s="4"/>
      <c r="H520" s="4"/>
      <c r="I520" s="21" t="b">
        <v>1</v>
      </c>
      <c r="J520" s="4"/>
      <c r="K520" s="4"/>
      <c r="L520" s="30" t="s">
        <v>1072</v>
      </c>
      <c r="M520" s="4"/>
      <c r="N520" s="4"/>
      <c r="O520" s="4"/>
      <c r="P520" s="4"/>
      <c r="Q520" s="4"/>
      <c r="R520" s="4"/>
      <c r="S520" s="4">
        <v>8.0</v>
      </c>
      <c r="T520" s="4"/>
      <c r="U520" s="4"/>
      <c r="V520" s="4"/>
      <c r="W520" s="4" t="str">
        <f>IFERROR(__xludf.DUMMYFUNCTION("""COMPUTED_VALUE"""),"yes_no_na2")</f>
        <v>yes_no_na2</v>
      </c>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ht="15.75" customHeight="1">
      <c r="A521" s="4" t="s">
        <v>48</v>
      </c>
      <c r="B521" s="30" t="s">
        <v>1073</v>
      </c>
      <c r="C521" s="30" t="s">
        <v>226</v>
      </c>
      <c r="D521" s="4"/>
      <c r="E521" s="4"/>
      <c r="F521" s="4">
        <v>521.0</v>
      </c>
      <c r="G521" s="4"/>
      <c r="H521" s="4"/>
      <c r="I521" s="4"/>
      <c r="J521" s="4"/>
      <c r="K521" s="4"/>
      <c r="L521" s="4"/>
      <c r="M521" s="4"/>
      <c r="N521" s="4"/>
      <c r="O521" s="4"/>
      <c r="P521" s="4"/>
      <c r="Q521" s="4"/>
      <c r="R521" s="4"/>
      <c r="S521" s="4">
        <v>10.0</v>
      </c>
      <c r="T521" s="4"/>
      <c r="U521" s="4"/>
      <c r="V521" s="4"/>
      <c r="W521" s="4"/>
      <c r="X521" s="4" t="s">
        <v>32</v>
      </c>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ht="15.75" customHeight="1">
      <c r="A522" s="30" t="s">
        <v>42</v>
      </c>
      <c r="B522" s="30" t="s">
        <v>1074</v>
      </c>
      <c r="C522" s="30" t="s">
        <v>1075</v>
      </c>
      <c r="D522" s="4"/>
      <c r="E522" s="4"/>
      <c r="F522" s="4">
        <v>522.0</v>
      </c>
      <c r="G522" s="4"/>
      <c r="H522" s="4"/>
      <c r="I522" s="4"/>
      <c r="J522" s="4"/>
      <c r="K522" s="4"/>
      <c r="L522" s="4"/>
      <c r="M522" s="4"/>
      <c r="N522" s="4"/>
      <c r="O522" s="4"/>
      <c r="P522" s="4"/>
      <c r="Q522" s="4"/>
      <c r="R522" s="4"/>
      <c r="S522" s="4">
        <v>6.0</v>
      </c>
      <c r="T522" s="4"/>
      <c r="U522" s="4"/>
      <c r="V522" s="4"/>
      <c r="W522" s="4"/>
      <c r="X522" s="4" t="s">
        <v>32</v>
      </c>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ht="15.75" customHeight="1">
      <c r="A523" s="30" t="s">
        <v>231</v>
      </c>
      <c r="B523" s="30" t="s">
        <v>1076</v>
      </c>
      <c r="C523" s="30" t="s">
        <v>1077</v>
      </c>
      <c r="D523" s="4"/>
      <c r="E523" s="4"/>
      <c r="F523" s="4">
        <v>523.0</v>
      </c>
      <c r="G523" s="4"/>
      <c r="H523" s="4"/>
      <c r="I523" s="21" t="b">
        <v>1</v>
      </c>
      <c r="J523" s="4"/>
      <c r="K523" s="4"/>
      <c r="L523" s="30" t="s">
        <v>1078</v>
      </c>
      <c r="M523" s="4"/>
      <c r="N523" s="4"/>
      <c r="O523" s="4"/>
      <c r="P523" s="4"/>
      <c r="Q523" s="4"/>
      <c r="R523" s="4"/>
      <c r="S523" s="4">
        <v>8.0</v>
      </c>
      <c r="T523" s="4"/>
      <c r="U523" s="4"/>
      <c r="V523" s="4"/>
      <c r="W523" s="4" t="str">
        <f>IFERROR(__xludf.DUMMYFUNCTION("""COMPUTED_VALUE"""),"yes_no_na2")</f>
        <v>yes_no_na2</v>
      </c>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ht="15.75" customHeight="1">
      <c r="A524" s="4" t="s">
        <v>48</v>
      </c>
      <c r="B524" s="30" t="s">
        <v>1079</v>
      </c>
      <c r="C524" s="30" t="s">
        <v>226</v>
      </c>
      <c r="D524" s="4"/>
      <c r="E524" s="4"/>
      <c r="F524" s="4">
        <v>524.0</v>
      </c>
      <c r="G524" s="4"/>
      <c r="H524" s="4"/>
      <c r="I524" s="4"/>
      <c r="J524" s="4"/>
      <c r="K524" s="4"/>
      <c r="L524" s="4"/>
      <c r="M524" s="4"/>
      <c r="N524" s="4"/>
      <c r="O524" s="4"/>
      <c r="P524" s="4"/>
      <c r="Q524" s="4"/>
      <c r="R524" s="4"/>
      <c r="S524" s="4">
        <v>10.0</v>
      </c>
      <c r="T524" s="4"/>
      <c r="U524" s="4"/>
      <c r="V524" s="4"/>
      <c r="W524" s="4"/>
      <c r="X524" s="4" t="s">
        <v>32</v>
      </c>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ht="15.75" customHeight="1">
      <c r="A525" s="30" t="s">
        <v>42</v>
      </c>
      <c r="B525" s="30" t="s">
        <v>1080</v>
      </c>
      <c r="C525" s="30" t="s">
        <v>1081</v>
      </c>
      <c r="D525" s="4"/>
      <c r="E525" s="4"/>
      <c r="F525" s="4">
        <v>525.0</v>
      </c>
      <c r="G525" s="4"/>
      <c r="H525" s="4"/>
      <c r="I525" s="4"/>
      <c r="J525" s="4"/>
      <c r="K525" s="4"/>
      <c r="L525" s="4"/>
      <c r="M525" s="4"/>
      <c r="N525" s="4"/>
      <c r="O525" s="4"/>
      <c r="P525" s="4"/>
      <c r="Q525" s="4"/>
      <c r="R525" s="4"/>
      <c r="S525" s="4">
        <v>6.0</v>
      </c>
      <c r="T525" s="4"/>
      <c r="U525" s="4"/>
      <c r="V525" s="4"/>
      <c r="W525" s="4"/>
      <c r="X525" s="4" t="s">
        <v>32</v>
      </c>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ht="15.75" customHeight="1">
      <c r="A526" s="98" t="s">
        <v>84</v>
      </c>
      <c r="B526" s="98"/>
      <c r="C526" s="98"/>
      <c r="D526" s="99"/>
      <c r="E526" s="99"/>
      <c r="F526" s="99">
        <v>526.0</v>
      </c>
      <c r="G526" s="99"/>
      <c r="H526" s="99"/>
      <c r="I526" s="99"/>
      <c r="J526" s="99"/>
      <c r="K526" s="99"/>
      <c r="L526" s="99"/>
      <c r="M526" s="99"/>
      <c r="N526" s="99"/>
      <c r="O526" s="99"/>
      <c r="P526" s="99"/>
      <c r="Q526" s="99"/>
      <c r="R526" s="99"/>
      <c r="S526" s="99"/>
      <c r="T526" s="99"/>
      <c r="U526" s="99"/>
      <c r="V526" s="99"/>
      <c r="W526" s="99"/>
      <c r="X526" s="99" t="s">
        <v>32</v>
      </c>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row>
    <row r="527" ht="15.75" customHeight="1">
      <c r="A527" s="100" t="s">
        <v>39</v>
      </c>
      <c r="B527" s="100" t="s">
        <v>1082</v>
      </c>
      <c r="C527" s="100" t="s">
        <v>1083</v>
      </c>
      <c r="D527" s="101"/>
      <c r="E527" s="101"/>
      <c r="F527" s="101">
        <v>527.0</v>
      </c>
      <c r="G527" s="101"/>
      <c r="H527" s="101"/>
      <c r="I527" s="101"/>
      <c r="J527" s="101"/>
      <c r="K527" s="101"/>
      <c r="L527" s="101"/>
      <c r="M527" s="101"/>
      <c r="N527" s="101"/>
      <c r="O527" s="101"/>
      <c r="P527" s="101"/>
      <c r="Q527" s="101"/>
      <c r="R527" s="101"/>
      <c r="S527" s="101">
        <v>9.0</v>
      </c>
      <c r="T527" s="101"/>
      <c r="U527" s="101"/>
      <c r="V527" s="101"/>
      <c r="W527" s="101"/>
      <c r="X527" s="101" t="s">
        <v>32</v>
      </c>
      <c r="Y527" s="101"/>
      <c r="Z527" s="101"/>
      <c r="AA527" s="101"/>
      <c r="AB527" s="101"/>
      <c r="AC527" s="101"/>
      <c r="AD527" s="101"/>
      <c r="AE527" s="101"/>
      <c r="AF527" s="101"/>
      <c r="AG527" s="101"/>
      <c r="AH527" s="101"/>
      <c r="AI527" s="101"/>
      <c r="AJ527" s="101"/>
      <c r="AK527" s="101"/>
      <c r="AL527" s="101"/>
      <c r="AM527" s="101"/>
      <c r="AN527" s="101"/>
      <c r="AO527" s="101"/>
      <c r="AP527" s="101"/>
      <c r="AQ527" s="101"/>
      <c r="AR527" s="101"/>
      <c r="AS527" s="101"/>
      <c r="AT527" s="101"/>
      <c r="AU527" s="101"/>
      <c r="AV527" s="101"/>
      <c r="AW527" s="101"/>
      <c r="AX527" s="101"/>
      <c r="AY527" s="101"/>
      <c r="AZ527" s="101"/>
      <c r="BA527" s="101"/>
    </row>
    <row r="528" ht="15.75" customHeight="1">
      <c r="A528" s="30" t="s">
        <v>340</v>
      </c>
      <c r="B528" s="30" t="s">
        <v>1084</v>
      </c>
      <c r="C528" s="30" t="s">
        <v>1085</v>
      </c>
      <c r="D528" s="4"/>
      <c r="E528" s="4"/>
      <c r="F528" s="4">
        <v>528.0</v>
      </c>
      <c r="G528" s="4"/>
      <c r="H528" s="4"/>
      <c r="I528" s="21" t="b">
        <v>1</v>
      </c>
      <c r="J528" s="4"/>
      <c r="K528" s="4"/>
      <c r="L528" s="30" t="s">
        <v>1086</v>
      </c>
      <c r="M528" s="4"/>
      <c r="N528" s="4"/>
      <c r="O528" s="4"/>
      <c r="P528" s="4"/>
      <c r="Q528" s="4"/>
      <c r="R528" s="4"/>
      <c r="S528" s="4">
        <v>8.0</v>
      </c>
      <c r="T528" s="4"/>
      <c r="U528" s="4"/>
      <c r="V528" s="4"/>
      <c r="W528" s="4" t="str">
        <f>IFERROR(__xludf.DUMMYFUNCTION("""COMPUTED_VALUE"""),"yes_no_na1")</f>
        <v>yes_no_na1</v>
      </c>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ht="15.75" customHeight="1">
      <c r="A529" s="4" t="s">
        <v>48</v>
      </c>
      <c r="B529" s="30" t="s">
        <v>1087</v>
      </c>
      <c r="C529" s="30" t="s">
        <v>226</v>
      </c>
      <c r="D529" s="4"/>
      <c r="E529" s="4"/>
      <c r="F529" s="4">
        <v>529.0</v>
      </c>
      <c r="G529" s="4"/>
      <c r="H529" s="4"/>
      <c r="I529" s="4"/>
      <c r="J529" s="4"/>
      <c r="K529" s="4"/>
      <c r="L529" s="4"/>
      <c r="M529" s="4"/>
      <c r="N529" s="4"/>
      <c r="O529" s="4"/>
      <c r="P529" s="4"/>
      <c r="Q529" s="4"/>
      <c r="R529" s="4"/>
      <c r="S529" s="4">
        <v>10.0</v>
      </c>
      <c r="T529" s="4"/>
      <c r="U529" s="4"/>
      <c r="V529" s="4"/>
      <c r="W529" s="4"/>
      <c r="X529" s="4" t="s">
        <v>32</v>
      </c>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ht="15.75" customHeight="1">
      <c r="A530" s="30" t="s">
        <v>231</v>
      </c>
      <c r="B530" s="30" t="s">
        <v>1088</v>
      </c>
      <c r="C530" s="30" t="s">
        <v>1089</v>
      </c>
      <c r="D530" s="4"/>
      <c r="E530" s="4"/>
      <c r="F530" s="4">
        <v>530.0</v>
      </c>
      <c r="G530" s="4"/>
      <c r="H530" s="4"/>
      <c r="I530" s="21" t="b">
        <v>1</v>
      </c>
      <c r="J530" s="4"/>
      <c r="K530" s="4"/>
      <c r="L530" s="30" t="s">
        <v>1090</v>
      </c>
      <c r="M530" s="4"/>
      <c r="N530" s="4"/>
      <c r="O530" s="4"/>
      <c r="P530" s="4"/>
      <c r="Q530" s="4"/>
      <c r="R530" s="4"/>
      <c r="S530" s="4">
        <v>8.0</v>
      </c>
      <c r="T530" s="4"/>
      <c r="U530" s="4"/>
      <c r="V530" s="4"/>
      <c r="W530" s="4" t="str">
        <f>IFERROR(__xludf.DUMMYFUNCTION("""COMPUTED_VALUE"""),"yes_no_na2")</f>
        <v>yes_no_na2</v>
      </c>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ht="15.75" customHeight="1">
      <c r="A531" s="4" t="s">
        <v>48</v>
      </c>
      <c r="B531" s="30" t="s">
        <v>1091</v>
      </c>
      <c r="C531" s="30" t="s">
        <v>226</v>
      </c>
      <c r="D531" s="4"/>
      <c r="E531" s="4"/>
      <c r="F531" s="4">
        <v>531.0</v>
      </c>
      <c r="G531" s="4"/>
      <c r="H531" s="4"/>
      <c r="I531" s="4"/>
      <c r="J531" s="4"/>
      <c r="K531" s="4"/>
      <c r="L531" s="4"/>
      <c r="M531" s="4"/>
      <c r="N531" s="4"/>
      <c r="O531" s="4"/>
      <c r="P531" s="4"/>
      <c r="Q531" s="4"/>
      <c r="R531" s="4"/>
      <c r="S531" s="4">
        <v>10.0</v>
      </c>
      <c r="T531" s="4"/>
      <c r="U531" s="4"/>
      <c r="V531" s="4"/>
      <c r="W531" s="4"/>
      <c r="X531" s="4" t="s">
        <v>32</v>
      </c>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ht="15.75" customHeight="1">
      <c r="A532" s="30" t="s">
        <v>42</v>
      </c>
      <c r="B532" s="30" t="s">
        <v>1092</v>
      </c>
      <c r="C532" s="30" t="s">
        <v>1093</v>
      </c>
      <c r="D532" s="4"/>
      <c r="E532" s="4"/>
      <c r="F532" s="4">
        <v>532.0</v>
      </c>
      <c r="G532" s="4"/>
      <c r="H532" s="4"/>
      <c r="I532" s="4"/>
      <c r="J532" s="4"/>
      <c r="K532" s="4"/>
      <c r="L532" s="4"/>
      <c r="M532" s="4"/>
      <c r="N532" s="4"/>
      <c r="O532" s="4"/>
      <c r="P532" s="4"/>
      <c r="Q532" s="4"/>
      <c r="R532" s="4"/>
      <c r="S532" s="4">
        <v>6.0</v>
      </c>
      <c r="T532" s="4"/>
      <c r="U532" s="4"/>
      <c r="V532" s="4"/>
      <c r="W532" s="4"/>
      <c r="X532" s="4" t="s">
        <v>32</v>
      </c>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ht="15.75" customHeight="1">
      <c r="A533" s="30" t="s">
        <v>231</v>
      </c>
      <c r="B533" s="30" t="s">
        <v>1094</v>
      </c>
      <c r="C533" s="30" t="s">
        <v>1095</v>
      </c>
      <c r="D533" s="4"/>
      <c r="E533" s="4"/>
      <c r="F533" s="4">
        <v>533.0</v>
      </c>
      <c r="G533" s="4"/>
      <c r="H533" s="4"/>
      <c r="I533" s="21" t="b">
        <v>1</v>
      </c>
      <c r="J533" s="4"/>
      <c r="K533" s="4"/>
      <c r="L533" s="30" t="s">
        <v>1096</v>
      </c>
      <c r="M533" s="4"/>
      <c r="N533" s="4"/>
      <c r="O533" s="4"/>
      <c r="P533" s="4"/>
      <c r="Q533" s="4"/>
      <c r="R533" s="4"/>
      <c r="S533" s="4">
        <v>8.0</v>
      </c>
      <c r="T533" s="4"/>
      <c r="U533" s="4"/>
      <c r="V533" s="4"/>
      <c r="W533" s="4" t="str">
        <f>IFERROR(__xludf.DUMMYFUNCTION("""COMPUTED_VALUE"""),"yes_no_na2")</f>
        <v>yes_no_na2</v>
      </c>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ht="15.75" customHeight="1">
      <c r="A534" s="4" t="s">
        <v>48</v>
      </c>
      <c r="B534" s="30" t="s">
        <v>1097</v>
      </c>
      <c r="C534" s="30" t="s">
        <v>226</v>
      </c>
      <c r="D534" s="4"/>
      <c r="E534" s="4"/>
      <c r="F534" s="4">
        <v>534.0</v>
      </c>
      <c r="G534" s="4"/>
      <c r="H534" s="4"/>
      <c r="I534" s="4"/>
      <c r="J534" s="4"/>
      <c r="K534" s="4"/>
      <c r="L534" s="4"/>
      <c r="M534" s="4"/>
      <c r="N534" s="4"/>
      <c r="O534" s="4"/>
      <c r="P534" s="4"/>
      <c r="Q534" s="4"/>
      <c r="R534" s="4"/>
      <c r="S534" s="4">
        <v>10.0</v>
      </c>
      <c r="T534" s="4"/>
      <c r="U534" s="4"/>
      <c r="V534" s="4"/>
      <c r="W534" s="4"/>
      <c r="X534" s="4" t="s">
        <v>32</v>
      </c>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ht="15.75" customHeight="1">
      <c r="A535" s="30" t="s">
        <v>340</v>
      </c>
      <c r="B535" s="30" t="s">
        <v>1098</v>
      </c>
      <c r="C535" s="30" t="s">
        <v>1099</v>
      </c>
      <c r="D535" s="4"/>
      <c r="E535" s="4"/>
      <c r="F535" s="4">
        <v>535.0</v>
      </c>
      <c r="G535" s="4"/>
      <c r="H535" s="4"/>
      <c r="I535" s="21" t="b">
        <v>1</v>
      </c>
      <c r="J535" s="4"/>
      <c r="K535" s="4"/>
      <c r="L535" s="30" t="s">
        <v>1100</v>
      </c>
      <c r="M535" s="4"/>
      <c r="N535" s="4"/>
      <c r="O535" s="4"/>
      <c r="P535" s="4"/>
      <c r="Q535" s="4"/>
      <c r="R535" s="4"/>
      <c r="S535" s="4">
        <v>8.0</v>
      </c>
      <c r="T535" s="4"/>
      <c r="U535" s="4"/>
      <c r="V535" s="4"/>
      <c r="W535" s="4" t="str">
        <f>IFERROR(__xludf.DUMMYFUNCTION("""COMPUTED_VALUE"""),"yes_no_na1")</f>
        <v>yes_no_na1</v>
      </c>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ht="15.75" customHeight="1">
      <c r="A536" s="4" t="s">
        <v>48</v>
      </c>
      <c r="B536" s="30" t="s">
        <v>1101</v>
      </c>
      <c r="C536" s="30" t="s">
        <v>226</v>
      </c>
      <c r="D536" s="4"/>
      <c r="E536" s="4"/>
      <c r="F536" s="4">
        <v>536.0</v>
      </c>
      <c r="G536" s="4"/>
      <c r="H536" s="4"/>
      <c r="I536" s="4"/>
      <c r="J536" s="4"/>
      <c r="K536" s="4"/>
      <c r="L536" s="4"/>
      <c r="M536" s="4"/>
      <c r="N536" s="4"/>
      <c r="O536" s="4"/>
      <c r="P536" s="4"/>
      <c r="Q536" s="4"/>
      <c r="R536" s="4"/>
      <c r="S536" s="4">
        <v>10.0</v>
      </c>
      <c r="T536" s="4"/>
      <c r="U536" s="4"/>
      <c r="V536" s="4"/>
      <c r="W536" s="4"/>
      <c r="X536" s="4" t="s">
        <v>32</v>
      </c>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ht="15.75" customHeight="1">
      <c r="A537" s="100" t="s">
        <v>84</v>
      </c>
      <c r="B537" s="100"/>
      <c r="C537" s="100"/>
      <c r="D537" s="101"/>
      <c r="E537" s="101"/>
      <c r="F537" s="101">
        <v>537.0</v>
      </c>
      <c r="G537" s="101"/>
      <c r="H537" s="101"/>
      <c r="I537" s="101"/>
      <c r="J537" s="101"/>
      <c r="K537" s="101"/>
      <c r="L537" s="101"/>
      <c r="M537" s="101"/>
      <c r="N537" s="101"/>
      <c r="O537" s="101"/>
      <c r="P537" s="101"/>
      <c r="Q537" s="101"/>
      <c r="R537" s="101"/>
      <c r="S537" s="101"/>
      <c r="T537" s="101"/>
      <c r="U537" s="101"/>
      <c r="V537" s="101"/>
      <c r="W537" s="101"/>
      <c r="X537" s="101" t="s">
        <v>32</v>
      </c>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1"/>
      <c r="AY537" s="101"/>
      <c r="AZ537" s="101"/>
      <c r="BA537" s="101"/>
    </row>
    <row r="538" ht="15.75" customHeight="1">
      <c r="A538" s="102" t="s">
        <v>39</v>
      </c>
      <c r="B538" s="102" t="s">
        <v>1102</v>
      </c>
      <c r="C538" s="102" t="s">
        <v>1103</v>
      </c>
      <c r="D538" s="103"/>
      <c r="E538" s="103"/>
      <c r="F538" s="103">
        <v>538.0</v>
      </c>
      <c r="G538" s="103"/>
      <c r="H538" s="103"/>
      <c r="I538" s="103"/>
      <c r="J538" s="103"/>
      <c r="K538" s="103"/>
      <c r="L538" s="103"/>
      <c r="M538" s="103"/>
      <c r="N538" s="103"/>
      <c r="O538" s="103"/>
      <c r="P538" s="103"/>
      <c r="Q538" s="103"/>
      <c r="R538" s="103"/>
      <c r="S538" s="103">
        <v>9.0</v>
      </c>
      <c r="T538" s="103"/>
      <c r="U538" s="103"/>
      <c r="V538" s="103"/>
      <c r="W538" s="103"/>
      <c r="X538" s="103" t="s">
        <v>32</v>
      </c>
      <c r="Y538" s="103"/>
      <c r="Z538" s="103"/>
      <c r="AA538" s="103"/>
      <c r="AB538" s="103"/>
      <c r="AC538" s="103"/>
      <c r="AD538" s="103"/>
      <c r="AE538" s="103"/>
      <c r="AF538" s="103"/>
      <c r="AG538" s="103"/>
      <c r="AH538" s="103"/>
      <c r="AI538" s="103"/>
      <c r="AJ538" s="103"/>
      <c r="AK538" s="103"/>
      <c r="AL538" s="103"/>
      <c r="AM538" s="103"/>
      <c r="AN538" s="103"/>
      <c r="AO538" s="103"/>
      <c r="AP538" s="103"/>
      <c r="AQ538" s="103"/>
      <c r="AR538" s="103"/>
      <c r="AS538" s="103"/>
      <c r="AT538" s="103"/>
      <c r="AU538" s="103"/>
      <c r="AV538" s="103"/>
      <c r="AW538" s="103"/>
      <c r="AX538" s="103"/>
      <c r="AY538" s="103"/>
      <c r="AZ538" s="103"/>
      <c r="BA538" s="103"/>
    </row>
    <row r="539">
      <c r="A539" s="30" t="s">
        <v>221</v>
      </c>
      <c r="B539" s="52" t="s">
        <v>1104</v>
      </c>
      <c r="C539" s="52" t="s">
        <v>1105</v>
      </c>
      <c r="F539" s="92">
        <v>539.0</v>
      </c>
      <c r="I539" s="21" t="b">
        <v>1</v>
      </c>
      <c r="L539" s="30" t="s">
        <v>1106</v>
      </c>
      <c r="S539" s="92">
        <v>8.0</v>
      </c>
      <c r="W539" s="92" t="str">
        <f>IFERROR(__xludf.DUMMYFUNCTION("""COMPUTED_VALUE"""),"yes_no_na3")</f>
        <v>yes_no_na3</v>
      </c>
      <c r="X539" s="92"/>
      <c r="Y539" s="92"/>
    </row>
    <row r="540" ht="15.75" customHeight="1">
      <c r="A540" s="4" t="s">
        <v>48</v>
      </c>
      <c r="B540" s="30" t="s">
        <v>1107</v>
      </c>
      <c r="C540" s="30" t="s">
        <v>226</v>
      </c>
      <c r="D540" s="4"/>
      <c r="E540" s="4"/>
      <c r="F540" s="4">
        <v>540.0</v>
      </c>
      <c r="G540" s="4"/>
      <c r="H540" s="4"/>
      <c r="I540" s="4"/>
      <c r="J540" s="4"/>
      <c r="K540" s="4"/>
      <c r="L540" s="4"/>
      <c r="M540" s="4"/>
      <c r="N540" s="4"/>
      <c r="O540" s="4"/>
      <c r="P540" s="4"/>
      <c r="Q540" s="4"/>
      <c r="R540" s="4"/>
      <c r="S540" s="4">
        <v>10.0</v>
      </c>
      <c r="T540" s="4"/>
      <c r="U540" s="4"/>
      <c r="V540" s="4"/>
      <c r="W540" s="4"/>
      <c r="X540" s="4" t="s">
        <v>32</v>
      </c>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ht="15.75" customHeight="1">
      <c r="A541" s="30" t="s">
        <v>42</v>
      </c>
      <c r="B541" s="30" t="s">
        <v>1108</v>
      </c>
      <c r="C541" s="30" t="s">
        <v>1109</v>
      </c>
      <c r="D541" s="4"/>
      <c r="E541" s="4"/>
      <c r="F541" s="4">
        <v>541.0</v>
      </c>
      <c r="G541" s="4"/>
      <c r="H541" s="4"/>
      <c r="I541" s="4"/>
      <c r="J541" s="4"/>
      <c r="K541" s="4"/>
      <c r="L541" s="4"/>
      <c r="M541" s="4"/>
      <c r="N541" s="4"/>
      <c r="O541" s="4"/>
      <c r="P541" s="4"/>
      <c r="Q541" s="4"/>
      <c r="R541" s="4"/>
      <c r="S541" s="4">
        <v>6.0</v>
      </c>
      <c r="T541" s="4"/>
      <c r="U541" s="4"/>
      <c r="V541" s="4"/>
      <c r="W541" s="4"/>
      <c r="X541" s="4" t="s">
        <v>32</v>
      </c>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ht="15.75" customHeight="1">
      <c r="A542" s="30" t="s">
        <v>231</v>
      </c>
      <c r="B542" s="30" t="s">
        <v>1110</v>
      </c>
      <c r="C542" s="30" t="s">
        <v>1111</v>
      </c>
      <c r="D542" s="4"/>
      <c r="E542" s="4"/>
      <c r="F542" s="4">
        <v>542.0</v>
      </c>
      <c r="G542" s="4"/>
      <c r="H542" s="4"/>
      <c r="I542" s="21" t="b">
        <v>1</v>
      </c>
      <c r="J542" s="4"/>
      <c r="K542" s="4"/>
      <c r="L542" s="30" t="s">
        <v>1112</v>
      </c>
      <c r="M542" s="4"/>
      <c r="N542" s="4"/>
      <c r="O542" s="4"/>
      <c r="P542" s="4"/>
      <c r="Q542" s="4"/>
      <c r="R542" s="4"/>
      <c r="S542" s="4">
        <v>8.0</v>
      </c>
      <c r="T542" s="4"/>
      <c r="U542" s="4"/>
      <c r="V542" s="4"/>
      <c r="W542" s="4" t="str">
        <f>IFERROR(__xludf.DUMMYFUNCTION("""COMPUTED_VALUE"""),"yes_no_na2")</f>
        <v>yes_no_na2</v>
      </c>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ht="15.75" customHeight="1">
      <c r="A543" s="4" t="s">
        <v>48</v>
      </c>
      <c r="B543" s="30" t="s">
        <v>1113</v>
      </c>
      <c r="C543" s="30" t="s">
        <v>226</v>
      </c>
      <c r="D543" s="4"/>
      <c r="E543" s="4"/>
      <c r="F543" s="4">
        <v>543.0</v>
      </c>
      <c r="G543" s="4"/>
      <c r="H543" s="4"/>
      <c r="I543" s="4"/>
      <c r="J543" s="4"/>
      <c r="K543" s="4"/>
      <c r="L543" s="4"/>
      <c r="M543" s="4"/>
      <c r="N543" s="4"/>
      <c r="O543" s="4"/>
      <c r="P543" s="4"/>
      <c r="Q543" s="4"/>
      <c r="R543" s="4"/>
      <c r="S543" s="4">
        <v>10.0</v>
      </c>
      <c r="T543" s="4"/>
      <c r="U543" s="4"/>
      <c r="V543" s="4"/>
      <c r="W543" s="4"/>
      <c r="X543" s="4" t="s">
        <v>32</v>
      </c>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ht="15.75" customHeight="1">
      <c r="A544" s="30" t="s">
        <v>231</v>
      </c>
      <c r="B544" s="30" t="s">
        <v>1114</v>
      </c>
      <c r="C544" s="30" t="s">
        <v>1115</v>
      </c>
      <c r="D544" s="4"/>
      <c r="E544" s="4"/>
      <c r="F544" s="4">
        <v>544.0</v>
      </c>
      <c r="G544" s="4"/>
      <c r="H544" s="4"/>
      <c r="I544" s="21" t="b">
        <v>1</v>
      </c>
      <c r="J544" s="4"/>
      <c r="K544" s="4"/>
      <c r="L544" s="30" t="s">
        <v>1116</v>
      </c>
      <c r="M544" s="4"/>
      <c r="N544" s="4"/>
      <c r="O544" s="4"/>
      <c r="P544" s="4"/>
      <c r="Q544" s="4"/>
      <c r="R544" s="4"/>
      <c r="S544" s="4">
        <v>8.0</v>
      </c>
      <c r="T544" s="4"/>
      <c r="U544" s="4"/>
      <c r="V544" s="4"/>
      <c r="W544" s="4" t="str">
        <f>IFERROR(__xludf.DUMMYFUNCTION("""COMPUTED_VALUE"""),"yes_no_na2")</f>
        <v>yes_no_na2</v>
      </c>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ht="15.75" customHeight="1">
      <c r="A545" s="4" t="s">
        <v>48</v>
      </c>
      <c r="B545" s="30" t="s">
        <v>1117</v>
      </c>
      <c r="C545" s="30" t="s">
        <v>226</v>
      </c>
      <c r="D545" s="4"/>
      <c r="E545" s="4"/>
      <c r="F545" s="4">
        <v>545.0</v>
      </c>
      <c r="G545" s="4"/>
      <c r="H545" s="4"/>
      <c r="I545" s="4"/>
      <c r="J545" s="4"/>
      <c r="K545" s="4"/>
      <c r="L545" s="4"/>
      <c r="M545" s="4"/>
      <c r="N545" s="4"/>
      <c r="O545" s="4"/>
      <c r="P545" s="4"/>
      <c r="Q545" s="4"/>
      <c r="R545" s="4"/>
      <c r="S545" s="4">
        <v>10.0</v>
      </c>
      <c r="T545" s="4"/>
      <c r="U545" s="4"/>
      <c r="V545" s="4"/>
      <c r="W545" s="4"/>
      <c r="X545" s="4" t="s">
        <v>32</v>
      </c>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ht="15.75" customHeight="1">
      <c r="A546" s="30" t="s">
        <v>340</v>
      </c>
      <c r="B546" s="30" t="s">
        <v>1118</v>
      </c>
      <c r="C546" s="30" t="s">
        <v>1119</v>
      </c>
      <c r="D546" s="4"/>
      <c r="E546" s="4"/>
      <c r="F546" s="4">
        <v>546.0</v>
      </c>
      <c r="G546" s="4"/>
      <c r="H546" s="4"/>
      <c r="I546" s="21" t="b">
        <v>1</v>
      </c>
      <c r="J546" s="4"/>
      <c r="K546" s="4"/>
      <c r="L546" s="30" t="s">
        <v>1120</v>
      </c>
      <c r="M546" s="4"/>
      <c r="N546" s="4"/>
      <c r="O546" s="4"/>
      <c r="P546" s="4"/>
      <c r="Q546" s="4"/>
      <c r="R546" s="4"/>
      <c r="S546" s="4">
        <v>8.0</v>
      </c>
      <c r="T546" s="4"/>
      <c r="U546" s="4"/>
      <c r="V546" s="4"/>
      <c r="W546" s="4" t="str">
        <f>IFERROR(__xludf.DUMMYFUNCTION("""COMPUTED_VALUE"""),"yes_no_na1")</f>
        <v>yes_no_na1</v>
      </c>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ht="15.75" customHeight="1">
      <c r="A547" s="4" t="s">
        <v>48</v>
      </c>
      <c r="B547" s="30" t="s">
        <v>1121</v>
      </c>
      <c r="C547" s="30" t="s">
        <v>226</v>
      </c>
      <c r="D547" s="4"/>
      <c r="E547" s="4"/>
      <c r="F547" s="4">
        <v>547.0</v>
      </c>
      <c r="G547" s="4"/>
      <c r="H547" s="4"/>
      <c r="I547" s="4"/>
      <c r="J547" s="4"/>
      <c r="K547" s="4"/>
      <c r="L547" s="4"/>
      <c r="M547" s="4"/>
      <c r="N547" s="4"/>
      <c r="O547" s="4"/>
      <c r="P547" s="4"/>
      <c r="Q547" s="4"/>
      <c r="R547" s="4"/>
      <c r="S547" s="4">
        <v>10.0</v>
      </c>
      <c r="T547" s="4"/>
      <c r="U547" s="4"/>
      <c r="V547" s="4"/>
      <c r="W547" s="4"/>
      <c r="X547" s="4" t="s">
        <v>32</v>
      </c>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ht="15.75" customHeight="1">
      <c r="A548" s="30" t="s">
        <v>340</v>
      </c>
      <c r="B548" s="30" t="s">
        <v>1122</v>
      </c>
      <c r="C548" s="30" t="s">
        <v>1123</v>
      </c>
      <c r="D548" s="4"/>
      <c r="E548" s="4"/>
      <c r="F548" s="4">
        <v>548.0</v>
      </c>
      <c r="G548" s="4"/>
      <c r="H548" s="4"/>
      <c r="I548" s="21" t="b">
        <v>1</v>
      </c>
      <c r="J548" s="4"/>
      <c r="K548" s="4"/>
      <c r="L548" s="30" t="s">
        <v>1124</v>
      </c>
      <c r="M548" s="4"/>
      <c r="N548" s="4"/>
      <c r="O548" s="4"/>
      <c r="P548" s="4"/>
      <c r="Q548" s="4"/>
      <c r="R548" s="4"/>
      <c r="S548" s="4">
        <v>8.0</v>
      </c>
      <c r="T548" s="4"/>
      <c r="U548" s="4"/>
      <c r="V548" s="4"/>
      <c r="W548" s="4" t="str">
        <f>IFERROR(__xludf.DUMMYFUNCTION("""COMPUTED_VALUE"""),"yes_no_na1")</f>
        <v>yes_no_na1</v>
      </c>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ht="15.75" customHeight="1">
      <c r="A549" s="4" t="s">
        <v>48</v>
      </c>
      <c r="B549" s="30" t="s">
        <v>1125</v>
      </c>
      <c r="C549" s="30" t="s">
        <v>226</v>
      </c>
      <c r="D549" s="4"/>
      <c r="E549" s="4"/>
      <c r="F549" s="4">
        <v>549.0</v>
      </c>
      <c r="G549" s="4"/>
      <c r="H549" s="4"/>
      <c r="I549" s="4"/>
      <c r="J549" s="4"/>
      <c r="K549" s="4"/>
      <c r="L549" s="4"/>
      <c r="M549" s="4"/>
      <c r="N549" s="4"/>
      <c r="O549" s="4"/>
      <c r="P549" s="4"/>
      <c r="Q549" s="4"/>
      <c r="R549" s="4"/>
      <c r="S549" s="4">
        <v>10.0</v>
      </c>
      <c r="T549" s="4"/>
      <c r="U549" s="4"/>
      <c r="V549" s="4"/>
      <c r="W549" s="4"/>
      <c r="X549" s="4" t="s">
        <v>32</v>
      </c>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ht="15.75" customHeight="1">
      <c r="A550" s="30" t="s">
        <v>231</v>
      </c>
      <c r="B550" s="30" t="s">
        <v>1126</v>
      </c>
      <c r="C550" s="30" t="s">
        <v>1127</v>
      </c>
      <c r="D550" s="4"/>
      <c r="E550" s="4"/>
      <c r="F550" s="4">
        <v>550.0</v>
      </c>
      <c r="G550" s="4"/>
      <c r="H550" s="4"/>
      <c r="I550" s="21" t="b">
        <v>1</v>
      </c>
      <c r="J550" s="4"/>
      <c r="K550" s="4"/>
      <c r="L550" s="30" t="s">
        <v>1128</v>
      </c>
      <c r="M550" s="4"/>
      <c r="N550" s="4"/>
      <c r="O550" s="4"/>
      <c r="P550" s="4"/>
      <c r="Q550" s="4"/>
      <c r="R550" s="4"/>
      <c r="S550" s="4">
        <v>8.0</v>
      </c>
      <c r="T550" s="4"/>
      <c r="U550" s="4"/>
      <c r="V550" s="4"/>
      <c r="W550" s="4" t="str">
        <f>IFERROR(__xludf.DUMMYFUNCTION("""COMPUTED_VALUE"""),"yes_no_na2")</f>
        <v>yes_no_na2</v>
      </c>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ht="15.75" customHeight="1">
      <c r="A551" s="4" t="s">
        <v>48</v>
      </c>
      <c r="B551" s="30" t="s">
        <v>1129</v>
      </c>
      <c r="C551" s="30" t="s">
        <v>226</v>
      </c>
      <c r="D551" s="4"/>
      <c r="E551" s="4"/>
      <c r="F551" s="4">
        <v>551.0</v>
      </c>
      <c r="G551" s="4"/>
      <c r="H551" s="4"/>
      <c r="I551" s="4"/>
      <c r="J551" s="4"/>
      <c r="K551" s="4"/>
      <c r="L551" s="4"/>
      <c r="M551" s="4"/>
      <c r="N551" s="4"/>
      <c r="O551" s="4"/>
      <c r="P551" s="4"/>
      <c r="Q551" s="4"/>
      <c r="R551" s="4"/>
      <c r="S551" s="4">
        <v>10.0</v>
      </c>
      <c r="T551" s="4"/>
      <c r="U551" s="4"/>
      <c r="V551" s="4"/>
      <c r="W551" s="4"/>
      <c r="X551" s="4" t="s">
        <v>32</v>
      </c>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ht="15.75" customHeight="1">
      <c r="A552" s="30" t="s">
        <v>340</v>
      </c>
      <c r="B552" s="30" t="s">
        <v>1130</v>
      </c>
      <c r="C552" s="30" t="s">
        <v>1131</v>
      </c>
      <c r="D552" s="4"/>
      <c r="E552" s="4"/>
      <c r="F552" s="4">
        <v>552.0</v>
      </c>
      <c r="G552" s="4"/>
      <c r="H552" s="4"/>
      <c r="I552" s="21" t="b">
        <v>1</v>
      </c>
      <c r="J552" s="4"/>
      <c r="K552" s="4"/>
      <c r="L552" s="30" t="s">
        <v>1132</v>
      </c>
      <c r="M552" s="4"/>
      <c r="N552" s="4"/>
      <c r="O552" s="4"/>
      <c r="P552" s="4"/>
      <c r="Q552" s="4"/>
      <c r="R552" s="4"/>
      <c r="S552" s="4">
        <v>8.0</v>
      </c>
      <c r="T552" s="4"/>
      <c r="U552" s="4"/>
      <c r="V552" s="4"/>
      <c r="W552" s="4" t="str">
        <f>IFERROR(__xludf.DUMMYFUNCTION("""COMPUTED_VALUE"""),"yes_no_na1")</f>
        <v>yes_no_na1</v>
      </c>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ht="15.75" customHeight="1">
      <c r="A553" s="4" t="s">
        <v>48</v>
      </c>
      <c r="B553" s="30" t="s">
        <v>1133</v>
      </c>
      <c r="C553" s="30" t="s">
        <v>226</v>
      </c>
      <c r="D553" s="4"/>
      <c r="E553" s="4"/>
      <c r="F553" s="4">
        <v>553.0</v>
      </c>
      <c r="G553" s="4"/>
      <c r="H553" s="4"/>
      <c r="I553" s="4"/>
      <c r="J553" s="4"/>
      <c r="K553" s="4"/>
      <c r="L553" s="4"/>
      <c r="M553" s="4"/>
      <c r="N553" s="4"/>
      <c r="O553" s="4"/>
      <c r="P553" s="4"/>
      <c r="Q553" s="4"/>
      <c r="R553" s="4"/>
      <c r="S553" s="4">
        <v>10.0</v>
      </c>
      <c r="T553" s="4"/>
      <c r="U553" s="4"/>
      <c r="V553" s="4"/>
      <c r="W553" s="4"/>
      <c r="X553" s="4" t="s">
        <v>32</v>
      </c>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ht="15.75" customHeight="1">
      <c r="A554" s="30" t="s">
        <v>340</v>
      </c>
      <c r="B554" s="30" t="s">
        <v>1134</v>
      </c>
      <c r="C554" s="30" t="s">
        <v>1135</v>
      </c>
      <c r="D554" s="4"/>
      <c r="E554" s="4"/>
      <c r="F554" s="4">
        <v>554.0</v>
      </c>
      <c r="G554" s="4"/>
      <c r="H554" s="4"/>
      <c r="I554" s="21" t="b">
        <v>1</v>
      </c>
      <c r="J554" s="4"/>
      <c r="K554" s="4"/>
      <c r="L554" s="30" t="s">
        <v>1136</v>
      </c>
      <c r="M554" s="4"/>
      <c r="N554" s="4"/>
      <c r="O554" s="4"/>
      <c r="P554" s="4"/>
      <c r="Q554" s="4"/>
      <c r="R554" s="4"/>
      <c r="S554" s="4">
        <v>8.0</v>
      </c>
      <c r="T554" s="4"/>
      <c r="U554" s="4"/>
      <c r="V554" s="4"/>
      <c r="W554" s="4" t="str">
        <f>IFERROR(__xludf.DUMMYFUNCTION("""COMPUTED_VALUE"""),"yes_no_na1")</f>
        <v>yes_no_na1</v>
      </c>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ht="15.75" customHeight="1">
      <c r="A555" s="4" t="s">
        <v>48</v>
      </c>
      <c r="B555" s="30" t="s">
        <v>1137</v>
      </c>
      <c r="C555" s="30" t="s">
        <v>226</v>
      </c>
      <c r="D555" s="4"/>
      <c r="E555" s="4"/>
      <c r="F555" s="4">
        <v>555.0</v>
      </c>
      <c r="G555" s="4"/>
      <c r="H555" s="4"/>
      <c r="I555" s="4"/>
      <c r="J555" s="4"/>
      <c r="K555" s="4"/>
      <c r="L555" s="4"/>
      <c r="M555" s="4"/>
      <c r="N555" s="4"/>
      <c r="O555" s="4"/>
      <c r="P555" s="4"/>
      <c r="Q555" s="4"/>
      <c r="R555" s="4"/>
      <c r="S555" s="4">
        <v>10.0</v>
      </c>
      <c r="T555" s="4"/>
      <c r="U555" s="4"/>
      <c r="V555" s="4"/>
      <c r="W555" s="4"/>
      <c r="X555" s="4" t="s">
        <v>32</v>
      </c>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ht="15.75" customHeight="1">
      <c r="A556" s="30" t="s">
        <v>42</v>
      </c>
      <c r="B556" s="30" t="s">
        <v>1138</v>
      </c>
      <c r="C556" s="30" t="s">
        <v>1139</v>
      </c>
      <c r="D556" s="4"/>
      <c r="E556" s="4"/>
      <c r="F556" s="4">
        <v>556.0</v>
      </c>
      <c r="G556" s="4"/>
      <c r="H556" s="4"/>
      <c r="I556" s="4"/>
      <c r="J556" s="4"/>
      <c r="K556" s="4"/>
      <c r="L556" s="4"/>
      <c r="M556" s="4"/>
      <c r="N556" s="4"/>
      <c r="O556" s="4"/>
      <c r="P556" s="4"/>
      <c r="Q556" s="4"/>
      <c r="R556" s="4"/>
      <c r="S556" s="4">
        <v>6.0</v>
      </c>
      <c r="T556" s="4"/>
      <c r="U556" s="4"/>
      <c r="V556" s="4"/>
      <c r="W556" s="4"/>
      <c r="X556" s="4" t="s">
        <v>32</v>
      </c>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ht="15.75" customHeight="1">
      <c r="A557" s="104" t="s">
        <v>84</v>
      </c>
      <c r="B557" s="104"/>
      <c r="C557" s="104"/>
      <c r="D557" s="105"/>
      <c r="E557" s="105"/>
      <c r="F557" s="105">
        <v>557.0</v>
      </c>
      <c r="G557" s="105"/>
      <c r="H557" s="105"/>
      <c r="I557" s="105"/>
      <c r="J557" s="105"/>
      <c r="K557" s="105"/>
      <c r="L557" s="105"/>
      <c r="M557" s="105"/>
      <c r="N557" s="105"/>
      <c r="O557" s="105"/>
      <c r="P557" s="105"/>
      <c r="Q557" s="105"/>
      <c r="R557" s="105"/>
      <c r="S557" s="105"/>
      <c r="T557" s="105"/>
      <c r="U557" s="105"/>
      <c r="V557" s="105"/>
      <c r="W557" s="105"/>
      <c r="X557" s="105" t="s">
        <v>32</v>
      </c>
      <c r="Y557" s="105"/>
      <c r="Z557" s="105"/>
      <c r="AA557" s="105"/>
      <c r="AB557" s="105"/>
      <c r="AC557" s="105"/>
      <c r="AD557" s="105"/>
      <c r="AE557" s="105"/>
      <c r="AF557" s="105"/>
      <c r="AG557" s="105"/>
      <c r="AH557" s="105"/>
      <c r="AI557" s="105"/>
      <c r="AJ557" s="105"/>
      <c r="AK557" s="105"/>
      <c r="AL557" s="105"/>
      <c r="AM557" s="105"/>
      <c r="AN557" s="105"/>
      <c r="AO557" s="105"/>
      <c r="AP557" s="105"/>
      <c r="AQ557" s="105"/>
      <c r="AR557" s="105"/>
      <c r="AS557" s="105"/>
      <c r="AT557" s="105"/>
      <c r="AU557" s="105"/>
      <c r="AV557" s="105"/>
      <c r="AW557" s="105"/>
      <c r="AX557" s="105"/>
      <c r="AY557" s="105"/>
      <c r="AZ557" s="105"/>
      <c r="BA557" s="105"/>
    </row>
    <row r="558" ht="15.75" customHeight="1">
      <c r="A558" s="106" t="s">
        <v>39</v>
      </c>
      <c r="B558" s="106" t="s">
        <v>1140</v>
      </c>
      <c r="C558" s="106" t="s">
        <v>1141</v>
      </c>
      <c r="D558" s="107"/>
      <c r="E558" s="107"/>
      <c r="F558" s="107">
        <v>558.0</v>
      </c>
      <c r="G558" s="107"/>
      <c r="H558" s="107"/>
      <c r="I558" s="107"/>
      <c r="J558" s="107"/>
      <c r="K558" s="107"/>
      <c r="L558" s="107"/>
      <c r="M558" s="107"/>
      <c r="N558" s="107"/>
      <c r="O558" s="107"/>
      <c r="P558" s="107"/>
      <c r="Q558" s="107"/>
      <c r="R558" s="107"/>
      <c r="S558" s="107">
        <v>9.0</v>
      </c>
      <c r="T558" s="107"/>
      <c r="U558" s="107"/>
      <c r="V558" s="107"/>
      <c r="W558" s="107"/>
      <c r="X558" s="107" t="s">
        <v>32</v>
      </c>
      <c r="Y558" s="107"/>
      <c r="Z558" s="107"/>
      <c r="AA558" s="107"/>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c r="AV558" s="107"/>
      <c r="AW558" s="107"/>
      <c r="AX558" s="107"/>
      <c r="AY558" s="107"/>
      <c r="AZ558" s="107"/>
      <c r="BA558" s="107"/>
    </row>
    <row r="559" ht="15.75" customHeight="1">
      <c r="A559" s="30" t="s">
        <v>231</v>
      </c>
      <c r="B559" s="30" t="s">
        <v>1142</v>
      </c>
      <c r="C559" s="30" t="s">
        <v>1143</v>
      </c>
      <c r="D559" s="4"/>
      <c r="E559" s="4"/>
      <c r="F559" s="4">
        <v>559.0</v>
      </c>
      <c r="G559" s="4"/>
      <c r="H559" s="4"/>
      <c r="I559" s="21" t="b">
        <v>1</v>
      </c>
      <c r="J559" s="4"/>
      <c r="K559" s="4"/>
      <c r="L559" s="30" t="s">
        <v>1144</v>
      </c>
      <c r="M559" s="4"/>
      <c r="N559" s="4"/>
      <c r="O559" s="4"/>
      <c r="P559" s="4"/>
      <c r="Q559" s="4"/>
      <c r="R559" s="4"/>
      <c r="S559" s="4">
        <v>8.0</v>
      </c>
      <c r="T559" s="4"/>
      <c r="U559" s="4"/>
      <c r="V559" s="4"/>
      <c r="W559" s="4" t="str">
        <f>IFERROR(__xludf.DUMMYFUNCTION("""COMPUTED_VALUE"""),"yes_no_na2")</f>
        <v>yes_no_na2</v>
      </c>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ht="15.75" customHeight="1">
      <c r="A560" s="4" t="s">
        <v>48</v>
      </c>
      <c r="B560" s="30" t="s">
        <v>1145</v>
      </c>
      <c r="C560" s="30" t="s">
        <v>226</v>
      </c>
      <c r="D560" s="4"/>
      <c r="E560" s="4"/>
      <c r="F560" s="4">
        <v>560.0</v>
      </c>
      <c r="G560" s="4"/>
      <c r="H560" s="4"/>
      <c r="I560" s="4"/>
      <c r="J560" s="4"/>
      <c r="K560" s="4"/>
      <c r="L560" s="4"/>
      <c r="M560" s="4"/>
      <c r="N560" s="4"/>
      <c r="O560" s="4"/>
      <c r="P560" s="4"/>
      <c r="Q560" s="4"/>
      <c r="R560" s="4"/>
      <c r="S560" s="4">
        <v>10.0</v>
      </c>
      <c r="T560" s="4"/>
      <c r="U560" s="4"/>
      <c r="V560" s="4"/>
      <c r="W560" s="4"/>
      <c r="X560" s="4" t="s">
        <v>32</v>
      </c>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ht="15.75" customHeight="1">
      <c r="A561" s="30" t="s">
        <v>42</v>
      </c>
      <c r="B561" s="30" t="s">
        <v>1146</v>
      </c>
      <c r="C561" s="30" t="s">
        <v>1147</v>
      </c>
      <c r="D561" s="4"/>
      <c r="E561" s="4"/>
      <c r="F561" s="4">
        <v>561.0</v>
      </c>
      <c r="G561" s="4"/>
      <c r="H561" s="4"/>
      <c r="I561" s="4"/>
      <c r="J561" s="4"/>
      <c r="K561" s="4"/>
      <c r="L561" s="4"/>
      <c r="M561" s="4"/>
      <c r="N561" s="4"/>
      <c r="O561" s="4"/>
      <c r="P561" s="4"/>
      <c r="Q561" s="4"/>
      <c r="R561" s="4"/>
      <c r="S561" s="4">
        <v>6.0</v>
      </c>
      <c r="T561" s="4"/>
      <c r="U561" s="4"/>
      <c r="V561" s="4"/>
      <c r="W561" s="4"/>
      <c r="X561" s="4" t="s">
        <v>32</v>
      </c>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ht="15.75" customHeight="1">
      <c r="A562" s="30" t="s">
        <v>340</v>
      </c>
      <c r="B562" s="30" t="s">
        <v>1148</v>
      </c>
      <c r="C562" s="30" t="s">
        <v>1149</v>
      </c>
      <c r="D562" s="4"/>
      <c r="E562" s="4"/>
      <c r="F562" s="4">
        <v>562.0</v>
      </c>
      <c r="G562" s="4"/>
      <c r="H562" s="4"/>
      <c r="I562" s="21" t="b">
        <v>1</v>
      </c>
      <c r="J562" s="4"/>
      <c r="K562" s="4"/>
      <c r="L562" s="30" t="s">
        <v>1150</v>
      </c>
      <c r="M562" s="4"/>
      <c r="N562" s="4"/>
      <c r="O562" s="4"/>
      <c r="P562" s="4"/>
      <c r="Q562" s="4"/>
      <c r="R562" s="4"/>
      <c r="S562" s="4">
        <v>8.0</v>
      </c>
      <c r="T562" s="4"/>
      <c r="U562" s="4"/>
      <c r="V562" s="4"/>
      <c r="W562" s="4" t="str">
        <f>IFERROR(__xludf.DUMMYFUNCTION("""COMPUTED_VALUE"""),"yes_no_na1")</f>
        <v>yes_no_na1</v>
      </c>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ht="15.75" customHeight="1">
      <c r="A563" s="4" t="s">
        <v>48</v>
      </c>
      <c r="B563" s="30" t="s">
        <v>1151</v>
      </c>
      <c r="C563" s="30" t="s">
        <v>226</v>
      </c>
      <c r="D563" s="4"/>
      <c r="E563" s="4"/>
      <c r="F563" s="4">
        <v>563.0</v>
      </c>
      <c r="G563" s="4"/>
      <c r="H563" s="4"/>
      <c r="I563" s="4"/>
      <c r="J563" s="4"/>
      <c r="K563" s="4"/>
      <c r="L563" s="4"/>
      <c r="M563" s="4"/>
      <c r="N563" s="4"/>
      <c r="O563" s="4"/>
      <c r="P563" s="4"/>
      <c r="Q563" s="4"/>
      <c r="R563" s="4"/>
      <c r="S563" s="4">
        <v>10.0</v>
      </c>
      <c r="T563" s="4"/>
      <c r="U563" s="4"/>
      <c r="V563" s="4"/>
      <c r="W563" s="4"/>
      <c r="X563" s="4" t="s">
        <v>32</v>
      </c>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ht="15.75" customHeight="1">
      <c r="A564" s="30" t="s">
        <v>340</v>
      </c>
      <c r="B564" s="30" t="s">
        <v>1152</v>
      </c>
      <c r="C564" s="30" t="s">
        <v>1153</v>
      </c>
      <c r="D564" s="4"/>
      <c r="E564" s="4"/>
      <c r="F564" s="4">
        <v>564.0</v>
      </c>
      <c r="G564" s="4"/>
      <c r="H564" s="4"/>
      <c r="I564" s="21" t="b">
        <v>1</v>
      </c>
      <c r="J564" s="4"/>
      <c r="K564" s="4"/>
      <c r="L564" s="30" t="s">
        <v>1154</v>
      </c>
      <c r="M564" s="4"/>
      <c r="N564" s="4"/>
      <c r="O564" s="4"/>
      <c r="P564" s="4"/>
      <c r="Q564" s="4"/>
      <c r="R564" s="4"/>
      <c r="S564" s="4">
        <v>8.0</v>
      </c>
      <c r="T564" s="4"/>
      <c r="U564" s="4"/>
      <c r="V564" s="4"/>
      <c r="W564" s="4" t="str">
        <f>IFERROR(__xludf.DUMMYFUNCTION("""COMPUTED_VALUE"""),"yes_no_na1")</f>
        <v>yes_no_na1</v>
      </c>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ht="15.75" customHeight="1">
      <c r="A565" s="4" t="s">
        <v>48</v>
      </c>
      <c r="B565" s="30" t="s">
        <v>1155</v>
      </c>
      <c r="C565" s="30" t="s">
        <v>226</v>
      </c>
      <c r="D565" s="4"/>
      <c r="E565" s="4"/>
      <c r="F565" s="4">
        <v>565.0</v>
      </c>
      <c r="G565" s="4"/>
      <c r="H565" s="4"/>
      <c r="I565" s="4"/>
      <c r="J565" s="4"/>
      <c r="K565" s="4"/>
      <c r="L565" s="4"/>
      <c r="M565" s="4"/>
      <c r="N565" s="4"/>
      <c r="O565" s="4"/>
      <c r="P565" s="4"/>
      <c r="Q565" s="4"/>
      <c r="R565" s="4"/>
      <c r="S565" s="4">
        <v>10.0</v>
      </c>
      <c r="T565" s="4"/>
      <c r="U565" s="4"/>
      <c r="V565" s="4"/>
      <c r="W565" s="4"/>
      <c r="X565" s="4" t="s">
        <v>32</v>
      </c>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ht="15.75" customHeight="1">
      <c r="A566" s="30" t="s">
        <v>231</v>
      </c>
      <c r="B566" s="30" t="s">
        <v>1156</v>
      </c>
      <c r="C566" s="30" t="s">
        <v>1157</v>
      </c>
      <c r="D566" s="4"/>
      <c r="E566" s="4"/>
      <c r="F566" s="4">
        <v>566.0</v>
      </c>
      <c r="G566" s="4"/>
      <c r="H566" s="4"/>
      <c r="I566" s="21" t="b">
        <v>1</v>
      </c>
      <c r="J566" s="4"/>
      <c r="K566" s="4"/>
      <c r="L566" s="30" t="s">
        <v>1158</v>
      </c>
      <c r="M566" s="4"/>
      <c r="N566" s="4"/>
      <c r="O566" s="4"/>
      <c r="P566" s="4"/>
      <c r="Q566" s="4"/>
      <c r="R566" s="4"/>
      <c r="S566" s="4">
        <v>8.0</v>
      </c>
      <c r="T566" s="4"/>
      <c r="U566" s="4"/>
      <c r="V566" s="4"/>
      <c r="W566" s="4" t="str">
        <f>IFERROR(__xludf.DUMMYFUNCTION("""COMPUTED_VALUE"""),"yes_no_na2")</f>
        <v>yes_no_na2</v>
      </c>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ht="15.75" customHeight="1">
      <c r="A567" s="4" t="s">
        <v>48</v>
      </c>
      <c r="B567" s="30" t="s">
        <v>1159</v>
      </c>
      <c r="C567" s="30" t="s">
        <v>226</v>
      </c>
      <c r="D567" s="4"/>
      <c r="E567" s="4"/>
      <c r="F567" s="4">
        <v>567.0</v>
      </c>
      <c r="G567" s="4"/>
      <c r="H567" s="4"/>
      <c r="I567" s="4"/>
      <c r="J567" s="4"/>
      <c r="K567" s="4"/>
      <c r="L567" s="4"/>
      <c r="M567" s="4"/>
      <c r="N567" s="4"/>
      <c r="O567" s="4"/>
      <c r="P567" s="4"/>
      <c r="Q567" s="4"/>
      <c r="R567" s="4"/>
      <c r="S567" s="4">
        <v>10.0</v>
      </c>
      <c r="T567" s="4"/>
      <c r="U567" s="4"/>
      <c r="V567" s="4"/>
      <c r="W567" s="4"/>
      <c r="X567" s="4" t="s">
        <v>32</v>
      </c>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ht="15.75" customHeight="1">
      <c r="A568" s="30" t="s">
        <v>231</v>
      </c>
      <c r="B568" s="30" t="s">
        <v>1160</v>
      </c>
      <c r="C568" s="30" t="s">
        <v>1161</v>
      </c>
      <c r="D568" s="4"/>
      <c r="E568" s="4"/>
      <c r="F568" s="4">
        <v>568.0</v>
      </c>
      <c r="G568" s="4"/>
      <c r="H568" s="4"/>
      <c r="I568" s="21" t="b">
        <v>1</v>
      </c>
      <c r="J568" s="4"/>
      <c r="K568" s="4"/>
      <c r="L568" s="30" t="s">
        <v>1162</v>
      </c>
      <c r="M568" s="4"/>
      <c r="N568" s="4"/>
      <c r="O568" s="4"/>
      <c r="P568" s="4"/>
      <c r="Q568" s="4"/>
      <c r="R568" s="4"/>
      <c r="S568" s="4">
        <v>8.0</v>
      </c>
      <c r="T568" s="4"/>
      <c r="U568" s="4"/>
      <c r="V568" s="4"/>
      <c r="W568" s="4" t="str">
        <f>IFERROR(__xludf.DUMMYFUNCTION("""COMPUTED_VALUE"""),"yes_no_na2")</f>
        <v>yes_no_na2</v>
      </c>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ht="15.75" customHeight="1">
      <c r="A569" s="4" t="s">
        <v>48</v>
      </c>
      <c r="B569" s="30" t="s">
        <v>1163</v>
      </c>
      <c r="C569" s="30" t="s">
        <v>226</v>
      </c>
      <c r="D569" s="4"/>
      <c r="E569" s="4"/>
      <c r="F569" s="4">
        <v>569.0</v>
      </c>
      <c r="G569" s="4"/>
      <c r="H569" s="4"/>
      <c r="I569" s="4"/>
      <c r="J569" s="4"/>
      <c r="K569" s="4"/>
      <c r="L569" s="4"/>
      <c r="M569" s="4"/>
      <c r="N569" s="4"/>
      <c r="O569" s="4"/>
      <c r="P569" s="4"/>
      <c r="Q569" s="4"/>
      <c r="R569" s="4"/>
      <c r="S569" s="4">
        <v>10.0</v>
      </c>
      <c r="T569" s="4"/>
      <c r="U569" s="4"/>
      <c r="V569" s="4"/>
      <c r="W569" s="4"/>
      <c r="X569" s="4" t="s">
        <v>32</v>
      </c>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ht="15.75" customHeight="1">
      <c r="A570" s="106" t="s">
        <v>84</v>
      </c>
      <c r="B570" s="106"/>
      <c r="C570" s="106"/>
      <c r="D570" s="107"/>
      <c r="E570" s="107"/>
      <c r="F570" s="107">
        <v>570.0</v>
      </c>
      <c r="G570" s="107"/>
      <c r="H570" s="107"/>
      <c r="I570" s="107"/>
      <c r="J570" s="107"/>
      <c r="K570" s="107"/>
      <c r="L570" s="107"/>
      <c r="M570" s="107"/>
      <c r="N570" s="107"/>
      <c r="O570" s="107"/>
      <c r="P570" s="107"/>
      <c r="Q570" s="107"/>
      <c r="R570" s="107"/>
      <c r="S570" s="107"/>
      <c r="T570" s="107"/>
      <c r="U570" s="107"/>
      <c r="V570" s="107"/>
      <c r="W570" s="107"/>
      <c r="X570" s="107" t="s">
        <v>32</v>
      </c>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7"/>
      <c r="AY570" s="107"/>
      <c r="AZ570" s="107"/>
      <c r="BA570" s="107"/>
    </row>
    <row r="571" ht="15.75" customHeight="1">
      <c r="A571" s="108" t="s">
        <v>39</v>
      </c>
      <c r="B571" s="108" t="s">
        <v>1164</v>
      </c>
      <c r="C571" s="108" t="s">
        <v>1165</v>
      </c>
      <c r="D571" s="109"/>
      <c r="E571" s="109"/>
      <c r="F571" s="109">
        <v>571.0</v>
      </c>
      <c r="G571" s="109"/>
      <c r="H571" s="109"/>
      <c r="I571" s="109"/>
      <c r="J571" s="109"/>
      <c r="K571" s="109"/>
      <c r="L571" s="109"/>
      <c r="M571" s="109"/>
      <c r="N571" s="109"/>
      <c r="O571" s="109"/>
      <c r="P571" s="109"/>
      <c r="Q571" s="109"/>
      <c r="R571" s="109"/>
      <c r="S571" s="109">
        <v>9.0</v>
      </c>
      <c r="T571" s="109"/>
      <c r="U571" s="109"/>
      <c r="V571" s="109"/>
      <c r="W571" s="109"/>
      <c r="X571" s="109" t="s">
        <v>32</v>
      </c>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09"/>
      <c r="AY571" s="109"/>
      <c r="AZ571" s="109"/>
      <c r="BA571" s="109"/>
    </row>
    <row r="572">
      <c r="A572" s="30" t="s">
        <v>231</v>
      </c>
      <c r="B572" s="52" t="s">
        <v>1166</v>
      </c>
      <c r="C572" s="52" t="s">
        <v>1167</v>
      </c>
      <c r="F572" s="92">
        <v>572.0</v>
      </c>
      <c r="I572" s="21" t="b">
        <v>1</v>
      </c>
      <c r="L572" s="30" t="s">
        <v>1168</v>
      </c>
      <c r="S572" s="92">
        <v>8.0</v>
      </c>
      <c r="W572" s="92" t="str">
        <f>IFERROR(__xludf.DUMMYFUNCTION("""COMPUTED_VALUE"""),"yes_no_na2")</f>
        <v>yes_no_na2</v>
      </c>
      <c r="X572" s="92"/>
      <c r="Y572" s="92"/>
    </row>
    <row r="573" ht="15.75" customHeight="1">
      <c r="A573" s="4" t="s">
        <v>48</v>
      </c>
      <c r="B573" s="30" t="s">
        <v>1169</v>
      </c>
      <c r="C573" s="30" t="s">
        <v>226</v>
      </c>
      <c r="D573" s="4"/>
      <c r="E573" s="4"/>
      <c r="F573" s="4">
        <v>573.0</v>
      </c>
      <c r="G573" s="4"/>
      <c r="H573" s="4"/>
      <c r="I573" s="4"/>
      <c r="J573" s="4"/>
      <c r="K573" s="4"/>
      <c r="L573" s="4"/>
      <c r="M573" s="4"/>
      <c r="N573" s="4"/>
      <c r="O573" s="4"/>
      <c r="P573" s="4"/>
      <c r="Q573" s="4"/>
      <c r="R573" s="4"/>
      <c r="S573" s="4">
        <v>10.0</v>
      </c>
      <c r="T573" s="4"/>
      <c r="U573" s="4"/>
      <c r="V573" s="4"/>
      <c r="W573" s="4"/>
      <c r="X573" s="4" t="s">
        <v>32</v>
      </c>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ht="15.75" customHeight="1">
      <c r="A574" s="30" t="s">
        <v>42</v>
      </c>
      <c r="B574" s="30" t="s">
        <v>1170</v>
      </c>
      <c r="C574" s="30" t="s">
        <v>1171</v>
      </c>
      <c r="D574" s="4"/>
      <c r="E574" s="4"/>
      <c r="F574" s="4">
        <v>574.0</v>
      </c>
      <c r="G574" s="4"/>
      <c r="H574" s="4"/>
      <c r="I574" s="4"/>
      <c r="J574" s="4"/>
      <c r="K574" s="4"/>
      <c r="L574" s="4"/>
      <c r="M574" s="4"/>
      <c r="N574" s="4"/>
      <c r="O574" s="4"/>
      <c r="P574" s="4"/>
      <c r="Q574" s="4"/>
      <c r="R574" s="4"/>
      <c r="S574" s="4">
        <v>6.0</v>
      </c>
      <c r="T574" s="4"/>
      <c r="U574" s="4"/>
      <c r="V574" s="4"/>
      <c r="W574" s="4"/>
      <c r="X574" s="4" t="s">
        <v>32</v>
      </c>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ht="15.75" customHeight="1">
      <c r="A575" s="30" t="s">
        <v>506</v>
      </c>
      <c r="B575" s="30" t="s">
        <v>1172</v>
      </c>
      <c r="C575" s="30" t="s">
        <v>1173</v>
      </c>
      <c r="D575" s="4"/>
      <c r="E575" s="4"/>
      <c r="F575" s="4">
        <v>575.0</v>
      </c>
      <c r="G575" s="4"/>
      <c r="H575" s="4"/>
      <c r="I575" s="21" t="b">
        <v>1</v>
      </c>
      <c r="J575" s="4"/>
      <c r="K575" s="4"/>
      <c r="L575" s="30" t="s">
        <v>1174</v>
      </c>
      <c r="M575" s="4"/>
      <c r="N575" s="4"/>
      <c r="O575" s="4"/>
      <c r="P575" s="4"/>
      <c r="Q575" s="4"/>
      <c r="R575" s="4"/>
      <c r="S575" s="4">
        <v>8.0</v>
      </c>
      <c r="T575" s="4"/>
      <c r="U575" s="4"/>
      <c r="V575" s="4"/>
      <c r="W575" s="4" t="str">
        <f>IFERROR(__xludf.DUMMYFUNCTION("""COMPUTED_VALUE"""),"yes_no_na5")</f>
        <v>yes_no_na5</v>
      </c>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ht="15.75" customHeight="1">
      <c r="A576" s="4" t="s">
        <v>48</v>
      </c>
      <c r="B576" s="30" t="s">
        <v>1175</v>
      </c>
      <c r="C576" s="30" t="s">
        <v>226</v>
      </c>
      <c r="D576" s="4"/>
      <c r="E576" s="4"/>
      <c r="F576" s="4">
        <v>576.0</v>
      </c>
      <c r="G576" s="4"/>
      <c r="H576" s="4"/>
      <c r="I576" s="4"/>
      <c r="J576" s="4"/>
      <c r="K576" s="4"/>
      <c r="L576" s="4"/>
      <c r="M576" s="4"/>
      <c r="N576" s="4"/>
      <c r="O576" s="4"/>
      <c r="P576" s="4"/>
      <c r="Q576" s="4"/>
      <c r="R576" s="4"/>
      <c r="S576" s="4">
        <v>10.0</v>
      </c>
      <c r="T576" s="4"/>
      <c r="U576" s="4"/>
      <c r="V576" s="4"/>
      <c r="W576" s="4"/>
      <c r="X576" s="4" t="s">
        <v>32</v>
      </c>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ht="15.75" customHeight="1">
      <c r="A577" s="30" t="s">
        <v>340</v>
      </c>
      <c r="B577" s="30" t="s">
        <v>1176</v>
      </c>
      <c r="C577" s="30" t="s">
        <v>1177</v>
      </c>
      <c r="D577" s="4"/>
      <c r="E577" s="4"/>
      <c r="F577" s="4">
        <v>577.0</v>
      </c>
      <c r="G577" s="4"/>
      <c r="H577" s="4"/>
      <c r="I577" s="21" t="b">
        <v>1</v>
      </c>
      <c r="J577" s="4"/>
      <c r="K577" s="4"/>
      <c r="L577" s="30" t="s">
        <v>1178</v>
      </c>
      <c r="M577" s="4"/>
      <c r="N577" s="4"/>
      <c r="O577" s="4"/>
      <c r="P577" s="4"/>
      <c r="Q577" s="4"/>
      <c r="R577" s="4"/>
      <c r="S577" s="4">
        <v>8.0</v>
      </c>
      <c r="T577" s="4"/>
      <c r="U577" s="4"/>
      <c r="V577" s="4"/>
      <c r="W577" s="4" t="str">
        <f>IFERROR(__xludf.DUMMYFUNCTION("""COMPUTED_VALUE"""),"yes_no_na1")</f>
        <v>yes_no_na1</v>
      </c>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ht="15.75" customHeight="1">
      <c r="A578" s="4" t="s">
        <v>48</v>
      </c>
      <c r="B578" s="30" t="s">
        <v>1179</v>
      </c>
      <c r="C578" s="30" t="s">
        <v>226</v>
      </c>
      <c r="D578" s="4"/>
      <c r="E578" s="4"/>
      <c r="F578" s="4">
        <v>578.0</v>
      </c>
      <c r="G578" s="4"/>
      <c r="H578" s="4"/>
      <c r="I578" s="4"/>
      <c r="J578" s="4"/>
      <c r="K578" s="4"/>
      <c r="L578" s="4"/>
      <c r="M578" s="4"/>
      <c r="N578" s="4"/>
      <c r="O578" s="4"/>
      <c r="P578" s="4"/>
      <c r="Q578" s="4"/>
      <c r="R578" s="4"/>
      <c r="S578" s="4">
        <v>10.0</v>
      </c>
      <c r="T578" s="4"/>
      <c r="U578" s="4"/>
      <c r="V578" s="4"/>
      <c r="W578" s="4"/>
      <c r="X578" s="4" t="s">
        <v>32</v>
      </c>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ht="15.75" customHeight="1">
      <c r="A579" s="30" t="s">
        <v>340</v>
      </c>
      <c r="B579" s="30" t="s">
        <v>1180</v>
      </c>
      <c r="C579" s="30" t="s">
        <v>1181</v>
      </c>
      <c r="D579" s="4"/>
      <c r="E579" s="4"/>
      <c r="F579" s="4">
        <v>579.0</v>
      </c>
      <c r="G579" s="4"/>
      <c r="H579" s="4"/>
      <c r="I579" s="21" t="b">
        <v>1</v>
      </c>
      <c r="J579" s="4"/>
      <c r="K579" s="4"/>
      <c r="L579" s="30" t="s">
        <v>1182</v>
      </c>
      <c r="M579" s="4"/>
      <c r="N579" s="4"/>
      <c r="O579" s="4"/>
      <c r="P579" s="4"/>
      <c r="Q579" s="4"/>
      <c r="R579" s="4"/>
      <c r="S579" s="4">
        <v>8.0</v>
      </c>
      <c r="T579" s="4"/>
      <c r="U579" s="4"/>
      <c r="V579" s="4"/>
      <c r="W579" s="4" t="str">
        <f>IFERROR(__xludf.DUMMYFUNCTION("""COMPUTED_VALUE"""),"yes_no_na1")</f>
        <v>yes_no_na1</v>
      </c>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ht="15.75" customHeight="1">
      <c r="A580" s="4" t="s">
        <v>48</v>
      </c>
      <c r="B580" s="30" t="s">
        <v>1183</v>
      </c>
      <c r="C580" s="30" t="s">
        <v>226</v>
      </c>
      <c r="D580" s="4"/>
      <c r="E580" s="4"/>
      <c r="F580" s="4">
        <v>580.0</v>
      </c>
      <c r="G580" s="4"/>
      <c r="H580" s="4"/>
      <c r="I580" s="4"/>
      <c r="J580" s="4"/>
      <c r="K580" s="4"/>
      <c r="L580" s="4"/>
      <c r="M580" s="4"/>
      <c r="N580" s="4"/>
      <c r="O580" s="4"/>
      <c r="P580" s="4"/>
      <c r="Q580" s="4"/>
      <c r="R580" s="4"/>
      <c r="S580" s="4">
        <v>10.0</v>
      </c>
      <c r="T580" s="4"/>
      <c r="U580" s="4"/>
      <c r="V580" s="4"/>
      <c r="W580" s="4"/>
      <c r="X580" s="4" t="s">
        <v>32</v>
      </c>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ht="15.75" customHeight="1">
      <c r="A581" s="30" t="s">
        <v>42</v>
      </c>
      <c r="B581" s="30" t="s">
        <v>1184</v>
      </c>
      <c r="C581" s="30" t="s">
        <v>1185</v>
      </c>
      <c r="D581" s="4"/>
      <c r="E581" s="4"/>
      <c r="F581" s="4">
        <v>581.0</v>
      </c>
      <c r="G581" s="4"/>
      <c r="H581" s="4"/>
      <c r="I581" s="4"/>
      <c r="J581" s="4"/>
      <c r="K581" s="4"/>
      <c r="L581" s="4"/>
      <c r="M581" s="4"/>
      <c r="N581" s="4"/>
      <c r="O581" s="4"/>
      <c r="P581" s="4"/>
      <c r="Q581" s="4"/>
      <c r="R581" s="4"/>
      <c r="S581" s="4">
        <v>6.0</v>
      </c>
      <c r="T581" s="4"/>
      <c r="U581" s="4"/>
      <c r="V581" s="4"/>
      <c r="W581" s="4"/>
      <c r="X581" s="4" t="s">
        <v>32</v>
      </c>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ht="15.75" customHeight="1">
      <c r="A582" s="30" t="s">
        <v>231</v>
      </c>
      <c r="B582" s="30" t="s">
        <v>1186</v>
      </c>
      <c r="C582" s="30" t="s">
        <v>1187</v>
      </c>
      <c r="D582" s="4"/>
      <c r="E582" s="4"/>
      <c r="F582" s="4">
        <v>582.0</v>
      </c>
      <c r="G582" s="4"/>
      <c r="H582" s="4"/>
      <c r="I582" s="21" t="b">
        <v>1</v>
      </c>
      <c r="J582" s="4"/>
      <c r="K582" s="4"/>
      <c r="L582" s="30" t="s">
        <v>1188</v>
      </c>
      <c r="M582" s="4"/>
      <c r="N582" s="4"/>
      <c r="O582" s="4"/>
      <c r="P582" s="4"/>
      <c r="Q582" s="4"/>
      <c r="R582" s="4"/>
      <c r="S582" s="4">
        <v>8.0</v>
      </c>
      <c r="T582" s="4"/>
      <c r="U582" s="4"/>
      <c r="V582" s="4"/>
      <c r="W582" s="4" t="str">
        <f>IFERROR(__xludf.DUMMYFUNCTION("""COMPUTED_VALUE"""),"yes_no_na2")</f>
        <v>yes_no_na2</v>
      </c>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ht="15.75" customHeight="1">
      <c r="A583" s="4" t="s">
        <v>48</v>
      </c>
      <c r="B583" s="30" t="s">
        <v>1189</v>
      </c>
      <c r="C583" s="30" t="s">
        <v>226</v>
      </c>
      <c r="D583" s="4"/>
      <c r="E583" s="4"/>
      <c r="F583" s="4">
        <v>583.0</v>
      </c>
      <c r="G583" s="4"/>
      <c r="H583" s="4"/>
      <c r="I583" s="4"/>
      <c r="J583" s="4"/>
      <c r="K583" s="4"/>
      <c r="L583" s="4"/>
      <c r="M583" s="4"/>
      <c r="N583" s="4"/>
      <c r="O583" s="4"/>
      <c r="P583" s="4"/>
      <c r="Q583" s="4"/>
      <c r="R583" s="4"/>
      <c r="S583" s="4">
        <v>10.0</v>
      </c>
      <c r="T583" s="4"/>
      <c r="U583" s="4"/>
      <c r="V583" s="4"/>
      <c r="W583" s="4"/>
      <c r="X583" s="4" t="s">
        <v>32</v>
      </c>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ht="15.75" customHeight="1">
      <c r="A584" s="30" t="s">
        <v>340</v>
      </c>
      <c r="B584" s="30" t="s">
        <v>1190</v>
      </c>
      <c r="C584" s="30" t="s">
        <v>1191</v>
      </c>
      <c r="D584" s="4"/>
      <c r="E584" s="4"/>
      <c r="F584" s="4">
        <v>584.0</v>
      </c>
      <c r="G584" s="4"/>
      <c r="H584" s="4"/>
      <c r="I584" s="21" t="b">
        <v>1</v>
      </c>
      <c r="J584" s="4"/>
      <c r="K584" s="4"/>
      <c r="L584" s="30" t="s">
        <v>1192</v>
      </c>
      <c r="M584" s="4"/>
      <c r="N584" s="4"/>
      <c r="O584" s="4"/>
      <c r="P584" s="4"/>
      <c r="Q584" s="4"/>
      <c r="R584" s="4"/>
      <c r="S584" s="4">
        <v>8.0</v>
      </c>
      <c r="T584" s="4"/>
      <c r="U584" s="4"/>
      <c r="V584" s="4"/>
      <c r="W584" s="4" t="str">
        <f>IFERROR(__xludf.DUMMYFUNCTION("""COMPUTED_VALUE"""),"yes_no_na1")</f>
        <v>yes_no_na1</v>
      </c>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ht="15.75" customHeight="1">
      <c r="A585" s="4" t="s">
        <v>48</v>
      </c>
      <c r="B585" s="30" t="s">
        <v>1193</v>
      </c>
      <c r="C585" s="30" t="s">
        <v>226</v>
      </c>
      <c r="D585" s="4"/>
      <c r="E585" s="4"/>
      <c r="F585" s="4">
        <v>585.0</v>
      </c>
      <c r="G585" s="4"/>
      <c r="H585" s="4"/>
      <c r="I585" s="4"/>
      <c r="J585" s="4"/>
      <c r="K585" s="4"/>
      <c r="L585" s="4"/>
      <c r="M585" s="4"/>
      <c r="N585" s="4"/>
      <c r="O585" s="4"/>
      <c r="P585" s="4"/>
      <c r="Q585" s="4"/>
      <c r="R585" s="4"/>
      <c r="S585" s="4">
        <v>10.0</v>
      </c>
      <c r="T585" s="4"/>
      <c r="U585" s="4"/>
      <c r="V585" s="4"/>
      <c r="W585" s="4"/>
      <c r="X585" s="4" t="s">
        <v>32</v>
      </c>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ht="15.75" customHeight="1">
      <c r="A586" s="108" t="s">
        <v>84</v>
      </c>
      <c r="B586" s="109"/>
      <c r="C586" s="109"/>
      <c r="D586" s="109"/>
      <c r="E586" s="109"/>
      <c r="F586" s="109">
        <v>586.0</v>
      </c>
      <c r="G586" s="109"/>
      <c r="H586" s="109"/>
      <c r="I586" s="109"/>
      <c r="J586" s="109"/>
      <c r="K586" s="109"/>
      <c r="L586" s="109"/>
      <c r="M586" s="109"/>
      <c r="N586" s="109"/>
      <c r="O586" s="109"/>
      <c r="P586" s="109"/>
      <c r="Q586" s="109"/>
      <c r="R586" s="109"/>
      <c r="S586" s="109"/>
      <c r="T586" s="109"/>
      <c r="U586" s="109"/>
      <c r="V586" s="109"/>
      <c r="W586" s="109"/>
      <c r="X586" s="109" t="s">
        <v>32</v>
      </c>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W586" s="109"/>
      <c r="AX586" s="109"/>
      <c r="AY586" s="109"/>
      <c r="AZ586" s="109"/>
      <c r="BA586" s="109"/>
    </row>
    <row r="587" ht="15.75" customHeight="1">
      <c r="A587" s="48" t="s">
        <v>33</v>
      </c>
      <c r="B587" s="57" t="s">
        <v>1194</v>
      </c>
      <c r="C587" s="57" t="s">
        <v>1195</v>
      </c>
      <c r="D587" s="48"/>
      <c r="E587" s="48"/>
      <c r="F587" s="48">
        <v>587.0</v>
      </c>
      <c r="G587" s="48"/>
      <c r="H587" s="48"/>
      <c r="I587" s="48"/>
      <c r="J587" s="48"/>
      <c r="K587" s="48"/>
      <c r="L587" s="48"/>
      <c r="M587" s="57" t="s">
        <v>1196</v>
      </c>
      <c r="N587" s="48"/>
      <c r="O587" s="48"/>
      <c r="P587" s="48"/>
      <c r="Q587" s="48"/>
      <c r="R587" s="48"/>
      <c r="S587" s="48">
        <v>9.0</v>
      </c>
      <c r="T587" s="48"/>
      <c r="U587" s="48"/>
      <c r="V587" s="48"/>
      <c r="W587" s="48"/>
      <c r="X587" s="48" t="s">
        <v>32</v>
      </c>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row>
    <row r="588" ht="15.75" customHeight="1">
      <c r="A588" s="86" t="s">
        <v>84</v>
      </c>
      <c r="B588" s="87"/>
      <c r="C588" s="86"/>
      <c r="D588" s="87"/>
      <c r="E588" s="87"/>
      <c r="F588" s="87">
        <v>588.0</v>
      </c>
      <c r="G588" s="87"/>
      <c r="H588" s="87"/>
      <c r="I588" s="87"/>
      <c r="J588" s="87"/>
      <c r="K588" s="87"/>
      <c r="L588" s="87"/>
      <c r="M588" s="87"/>
      <c r="N588" s="87"/>
      <c r="O588" s="87"/>
      <c r="P588" s="87"/>
      <c r="Q588" s="87"/>
      <c r="R588" s="87"/>
      <c r="S588" s="87"/>
      <c r="T588" s="87"/>
      <c r="U588" s="87"/>
      <c r="V588" s="87"/>
      <c r="W588" s="87"/>
      <c r="X588" s="87" t="s">
        <v>32</v>
      </c>
      <c r="Y588" s="87"/>
      <c r="Z588" s="87"/>
      <c r="AA588" s="87"/>
      <c r="AB588" s="87"/>
      <c r="AC588" s="87"/>
      <c r="AD588" s="87"/>
      <c r="AE588" s="87"/>
      <c r="AF588" s="87"/>
      <c r="AG588" s="87"/>
      <c r="AH588" s="87"/>
      <c r="AI588" s="87"/>
      <c r="AJ588" s="87"/>
      <c r="AK588" s="87"/>
      <c r="AL588" s="87"/>
      <c r="AM588" s="87"/>
      <c r="AN588" s="87"/>
      <c r="AO588" s="87"/>
      <c r="AP588" s="87"/>
      <c r="AQ588" s="87"/>
      <c r="AR588" s="87"/>
      <c r="AS588" s="87"/>
      <c r="AT588" s="87"/>
      <c r="AU588" s="87"/>
      <c r="AV588" s="87"/>
      <c r="AW588" s="87"/>
      <c r="AX588" s="87"/>
      <c r="AY588" s="87"/>
      <c r="AZ588" s="87"/>
      <c r="BA588" s="87"/>
    </row>
    <row r="589" ht="15.75" customHeight="1">
      <c r="A589" s="110" t="s">
        <v>39</v>
      </c>
      <c r="B589" s="110" t="s">
        <v>1197</v>
      </c>
      <c r="C589" s="110" t="s">
        <v>1198</v>
      </c>
      <c r="D589" s="111"/>
      <c r="E589" s="111"/>
      <c r="F589" s="111">
        <v>589.0</v>
      </c>
      <c r="G589" s="111"/>
      <c r="H589" s="111"/>
      <c r="I589" s="111"/>
      <c r="J589" s="111"/>
      <c r="K589" s="111"/>
      <c r="L589" s="111"/>
      <c r="M589" s="111"/>
      <c r="N589" s="111"/>
      <c r="O589" s="111"/>
      <c r="P589" s="111"/>
      <c r="Q589" s="111"/>
      <c r="R589" s="111"/>
      <c r="S589" s="111">
        <v>6.0</v>
      </c>
      <c r="T589" s="111"/>
      <c r="U589" s="111"/>
      <c r="V589" s="111"/>
      <c r="W589" s="111"/>
      <c r="X589" s="111" t="s">
        <v>32</v>
      </c>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row>
    <row r="590" ht="15.75" customHeight="1">
      <c r="A590" s="30" t="s">
        <v>221</v>
      </c>
      <c r="B590" s="30" t="s">
        <v>1199</v>
      </c>
      <c r="C590" s="30" t="s">
        <v>1200</v>
      </c>
      <c r="D590" s="4"/>
      <c r="E590" s="4"/>
      <c r="F590" s="4">
        <v>590.0</v>
      </c>
      <c r="G590" s="4"/>
      <c r="H590" s="4"/>
      <c r="I590" s="21" t="b">
        <v>1</v>
      </c>
      <c r="J590" s="4"/>
      <c r="K590" s="4"/>
      <c r="L590" s="30" t="s">
        <v>1201</v>
      </c>
      <c r="M590" s="4"/>
      <c r="N590" s="4"/>
      <c r="O590" s="4"/>
      <c r="P590" s="4"/>
      <c r="Q590" s="4"/>
      <c r="R590" s="4"/>
      <c r="S590" s="4">
        <v>7.0</v>
      </c>
      <c r="T590" s="4"/>
      <c r="U590" s="4"/>
      <c r="V590" s="4"/>
      <c r="W590" s="4" t="str">
        <f>IFERROR(__xludf.DUMMYFUNCTION("""COMPUTED_VALUE"""),"yes_no_na3")</f>
        <v>yes_no_na3</v>
      </c>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ht="15.75" customHeight="1">
      <c r="A591" s="30" t="s">
        <v>48</v>
      </c>
      <c r="B591" s="30" t="s">
        <v>1202</v>
      </c>
      <c r="C591" s="30" t="s">
        <v>226</v>
      </c>
      <c r="D591" s="4"/>
      <c r="E591" s="4"/>
      <c r="F591" s="4">
        <v>591.0</v>
      </c>
      <c r="G591" s="4"/>
      <c r="H591" s="4"/>
      <c r="I591" s="4"/>
      <c r="J591" s="4"/>
      <c r="K591" s="4"/>
      <c r="L591" s="4"/>
      <c r="M591" s="4"/>
      <c r="N591" s="4"/>
      <c r="O591" s="4"/>
      <c r="P591" s="4"/>
      <c r="Q591" s="4"/>
      <c r="R591" s="4"/>
      <c r="S591" s="4">
        <v>10.0</v>
      </c>
      <c r="T591" s="4"/>
      <c r="U591" s="4"/>
      <c r="V591" s="4"/>
      <c r="W591" s="4"/>
      <c r="X591" s="4" t="s">
        <v>32</v>
      </c>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ht="15.75" customHeight="1">
      <c r="A592" s="30" t="s">
        <v>42</v>
      </c>
      <c r="B592" s="30" t="s">
        <v>1203</v>
      </c>
      <c r="C592" s="30" t="s">
        <v>1204</v>
      </c>
      <c r="D592" s="4"/>
      <c r="E592" s="4"/>
      <c r="F592" s="4">
        <v>592.0</v>
      </c>
      <c r="G592" s="4"/>
      <c r="H592" s="4"/>
      <c r="I592" s="4"/>
      <c r="J592" s="4"/>
      <c r="K592" s="4"/>
      <c r="L592" s="4"/>
      <c r="M592" s="4"/>
      <c r="N592" s="4"/>
      <c r="O592" s="4"/>
      <c r="P592" s="4"/>
      <c r="Q592" s="4"/>
      <c r="R592" s="4"/>
      <c r="S592" s="4">
        <v>6.0</v>
      </c>
      <c r="T592" s="4"/>
      <c r="U592" s="4"/>
      <c r="V592" s="4"/>
      <c r="W592" s="4"/>
      <c r="X592" s="4" t="s">
        <v>32</v>
      </c>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ht="15.75" customHeight="1">
      <c r="A593" s="30" t="s">
        <v>231</v>
      </c>
      <c r="B593" s="30" t="s">
        <v>1205</v>
      </c>
      <c r="C593" s="30" t="s">
        <v>1206</v>
      </c>
      <c r="D593" s="4"/>
      <c r="E593" s="4"/>
      <c r="F593" s="4">
        <v>593.0</v>
      </c>
      <c r="G593" s="4"/>
      <c r="H593" s="4"/>
      <c r="I593" s="21" t="b">
        <v>1</v>
      </c>
      <c r="J593" s="4"/>
      <c r="K593" s="4"/>
      <c r="L593" s="30" t="s">
        <v>1207</v>
      </c>
      <c r="M593" s="4"/>
      <c r="N593" s="4"/>
      <c r="O593" s="4"/>
      <c r="P593" s="4"/>
      <c r="Q593" s="4"/>
      <c r="R593" s="4"/>
      <c r="S593" s="4">
        <v>7.0</v>
      </c>
      <c r="T593" s="4"/>
      <c r="U593" s="4"/>
      <c r="V593" s="4"/>
      <c r="W593" s="4" t="str">
        <f>IFERROR(__xludf.DUMMYFUNCTION("""COMPUTED_VALUE"""),"yes_no_na2")</f>
        <v>yes_no_na2</v>
      </c>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ht="15.75" customHeight="1">
      <c r="A594" s="30" t="s">
        <v>48</v>
      </c>
      <c r="B594" s="30" t="s">
        <v>1208</v>
      </c>
      <c r="C594" s="30" t="s">
        <v>226</v>
      </c>
      <c r="D594" s="4"/>
      <c r="E594" s="4"/>
      <c r="F594" s="4">
        <v>594.0</v>
      </c>
      <c r="G594" s="4"/>
      <c r="H594" s="4"/>
      <c r="I594" s="4"/>
      <c r="J594" s="4"/>
      <c r="K594" s="4"/>
      <c r="L594" s="4"/>
      <c r="M594" s="4"/>
      <c r="N594" s="4"/>
      <c r="O594" s="4"/>
      <c r="P594" s="4"/>
      <c r="Q594" s="4"/>
      <c r="R594" s="4"/>
      <c r="S594" s="4">
        <v>10.0</v>
      </c>
      <c r="T594" s="4"/>
      <c r="U594" s="4"/>
      <c r="V594" s="4"/>
      <c r="W594" s="4"/>
      <c r="X594" s="4" t="s">
        <v>32</v>
      </c>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ht="15.75" customHeight="1">
      <c r="A595" s="30" t="s">
        <v>42</v>
      </c>
      <c r="B595" s="30" t="s">
        <v>1209</v>
      </c>
      <c r="C595" s="30" t="s">
        <v>1210</v>
      </c>
      <c r="D595" s="4"/>
      <c r="E595" s="4"/>
      <c r="F595" s="4">
        <v>595.0</v>
      </c>
      <c r="G595" s="4"/>
      <c r="H595" s="4"/>
      <c r="I595" s="4"/>
      <c r="J595" s="4"/>
      <c r="K595" s="4"/>
      <c r="L595" s="4"/>
      <c r="M595" s="4"/>
      <c r="N595" s="4"/>
      <c r="O595" s="4"/>
      <c r="P595" s="4"/>
      <c r="Q595" s="4"/>
      <c r="R595" s="4"/>
      <c r="S595" s="4">
        <v>6.0</v>
      </c>
      <c r="T595" s="4"/>
      <c r="U595" s="4"/>
      <c r="V595" s="4"/>
      <c r="W595" s="4"/>
      <c r="X595" s="4" t="s">
        <v>32</v>
      </c>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ht="15.75" customHeight="1">
      <c r="A596" s="30" t="s">
        <v>231</v>
      </c>
      <c r="B596" s="30" t="s">
        <v>1211</v>
      </c>
      <c r="C596" s="30" t="s">
        <v>1212</v>
      </c>
      <c r="D596" s="4"/>
      <c r="E596" s="4"/>
      <c r="F596" s="4">
        <v>596.0</v>
      </c>
      <c r="G596" s="4"/>
      <c r="H596" s="4"/>
      <c r="I596" s="21" t="b">
        <v>1</v>
      </c>
      <c r="J596" s="4"/>
      <c r="K596" s="4"/>
      <c r="L596" s="30" t="s">
        <v>1213</v>
      </c>
      <c r="M596" s="4"/>
      <c r="N596" s="4"/>
      <c r="O596" s="4"/>
      <c r="P596" s="4"/>
      <c r="Q596" s="4"/>
      <c r="R596" s="4"/>
      <c r="S596" s="4">
        <v>7.0</v>
      </c>
      <c r="T596" s="4"/>
      <c r="U596" s="4"/>
      <c r="V596" s="4"/>
      <c r="W596" s="4" t="str">
        <f>IFERROR(__xludf.DUMMYFUNCTION("""COMPUTED_VALUE"""),"yes_no_na2")</f>
        <v>yes_no_na2</v>
      </c>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ht="15.75" customHeight="1">
      <c r="A597" s="30" t="s">
        <v>48</v>
      </c>
      <c r="B597" s="30" t="s">
        <v>1214</v>
      </c>
      <c r="C597" s="30" t="s">
        <v>226</v>
      </c>
      <c r="D597" s="4"/>
      <c r="E597" s="4"/>
      <c r="F597" s="4">
        <v>597.0</v>
      </c>
      <c r="G597" s="4"/>
      <c r="H597" s="4"/>
      <c r="I597" s="4"/>
      <c r="J597" s="4"/>
      <c r="K597" s="4"/>
      <c r="L597" s="4"/>
      <c r="M597" s="4"/>
      <c r="N597" s="4"/>
      <c r="O597" s="4"/>
      <c r="P597" s="4"/>
      <c r="Q597" s="4"/>
      <c r="R597" s="4"/>
      <c r="S597" s="4">
        <v>10.0</v>
      </c>
      <c r="T597" s="4"/>
      <c r="U597" s="4"/>
      <c r="V597" s="4"/>
      <c r="W597" s="4"/>
      <c r="X597" s="4" t="s">
        <v>32</v>
      </c>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ht="15.75" customHeight="1">
      <c r="A598" s="30" t="s">
        <v>42</v>
      </c>
      <c r="B598" s="30" t="s">
        <v>1215</v>
      </c>
      <c r="C598" s="30" t="s">
        <v>1216</v>
      </c>
      <c r="D598" s="4"/>
      <c r="E598" s="4"/>
      <c r="F598" s="4">
        <v>598.0</v>
      </c>
      <c r="G598" s="4"/>
      <c r="H598" s="4"/>
      <c r="I598" s="4"/>
      <c r="J598" s="4"/>
      <c r="K598" s="4"/>
      <c r="L598" s="4"/>
      <c r="M598" s="4"/>
      <c r="N598" s="4"/>
      <c r="O598" s="4"/>
      <c r="P598" s="4"/>
      <c r="Q598" s="4"/>
      <c r="R598" s="4"/>
      <c r="S598" s="4">
        <v>6.0</v>
      </c>
      <c r="T598" s="4"/>
      <c r="U598" s="4"/>
      <c r="V598" s="4"/>
      <c r="W598" s="4"/>
      <c r="X598" s="4" t="s">
        <v>32</v>
      </c>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ht="15.75" customHeight="1">
      <c r="A599" s="30" t="s">
        <v>231</v>
      </c>
      <c r="B599" s="30" t="s">
        <v>1217</v>
      </c>
      <c r="C599" s="30" t="s">
        <v>1218</v>
      </c>
      <c r="D599" s="4"/>
      <c r="E599" s="4"/>
      <c r="F599" s="4">
        <v>599.0</v>
      </c>
      <c r="G599" s="4"/>
      <c r="H599" s="4"/>
      <c r="I599" s="21" t="b">
        <v>1</v>
      </c>
      <c r="J599" s="4"/>
      <c r="K599" s="4"/>
      <c r="L599" s="30" t="s">
        <v>1219</v>
      </c>
      <c r="M599" s="4"/>
      <c r="N599" s="4"/>
      <c r="O599" s="4"/>
      <c r="P599" s="4"/>
      <c r="Q599" s="4"/>
      <c r="R599" s="4"/>
      <c r="S599" s="4">
        <v>7.0</v>
      </c>
      <c r="T599" s="4"/>
      <c r="U599" s="4"/>
      <c r="V599" s="4"/>
      <c r="W599" s="4" t="str">
        <f>IFERROR(__xludf.DUMMYFUNCTION("""COMPUTED_VALUE"""),"yes_no_na2")</f>
        <v>yes_no_na2</v>
      </c>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ht="15.75" customHeight="1">
      <c r="A600" s="30" t="s">
        <v>48</v>
      </c>
      <c r="B600" s="30" t="s">
        <v>1220</v>
      </c>
      <c r="C600" s="30" t="s">
        <v>226</v>
      </c>
      <c r="D600" s="4"/>
      <c r="E600" s="4"/>
      <c r="F600" s="4">
        <v>600.0</v>
      </c>
      <c r="G600" s="4"/>
      <c r="H600" s="4"/>
      <c r="I600" s="4"/>
      <c r="J600" s="4"/>
      <c r="K600" s="4"/>
      <c r="L600" s="4"/>
      <c r="M600" s="4"/>
      <c r="N600" s="4"/>
      <c r="O600" s="4"/>
      <c r="P600" s="4"/>
      <c r="Q600" s="4"/>
      <c r="R600" s="4"/>
      <c r="S600" s="4">
        <v>10.0</v>
      </c>
      <c r="T600" s="4"/>
      <c r="U600" s="4"/>
      <c r="V600" s="4"/>
      <c r="W600" s="4"/>
      <c r="X600" s="4" t="s">
        <v>32</v>
      </c>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ht="15.75" customHeight="1">
      <c r="A601" s="30" t="s">
        <v>221</v>
      </c>
      <c r="B601" s="30" t="s">
        <v>1221</v>
      </c>
      <c r="C601" s="30" t="s">
        <v>1222</v>
      </c>
      <c r="D601" s="4"/>
      <c r="E601" s="4"/>
      <c r="F601" s="4">
        <v>601.0</v>
      </c>
      <c r="G601" s="4"/>
      <c r="H601" s="4"/>
      <c r="I601" s="21" t="b">
        <v>1</v>
      </c>
      <c r="J601" s="4"/>
      <c r="K601" s="4"/>
      <c r="L601" s="30" t="s">
        <v>1223</v>
      </c>
      <c r="M601" s="4"/>
      <c r="N601" s="4"/>
      <c r="O601" s="4"/>
      <c r="P601" s="4"/>
      <c r="Q601" s="4"/>
      <c r="R601" s="4"/>
      <c r="S601" s="4">
        <v>7.0</v>
      </c>
      <c r="T601" s="4"/>
      <c r="U601" s="4"/>
      <c r="V601" s="4"/>
      <c r="W601" s="4" t="str">
        <f>IFERROR(__xludf.DUMMYFUNCTION("""COMPUTED_VALUE"""),"yes_no_na3")</f>
        <v>yes_no_na3</v>
      </c>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ht="15.75" customHeight="1">
      <c r="A602" s="30" t="s">
        <v>48</v>
      </c>
      <c r="B602" s="30" t="s">
        <v>1224</v>
      </c>
      <c r="C602" s="30" t="s">
        <v>226</v>
      </c>
      <c r="D602" s="4"/>
      <c r="E602" s="4"/>
      <c r="F602" s="4">
        <v>602.0</v>
      </c>
      <c r="G602" s="4"/>
      <c r="H602" s="4"/>
      <c r="I602" s="4"/>
      <c r="J602" s="4"/>
      <c r="K602" s="4"/>
      <c r="L602" s="4"/>
      <c r="M602" s="4"/>
      <c r="N602" s="4"/>
      <c r="O602" s="4"/>
      <c r="P602" s="4"/>
      <c r="Q602" s="4"/>
      <c r="R602" s="4"/>
      <c r="S602" s="4">
        <v>10.0</v>
      </c>
      <c r="T602" s="4"/>
      <c r="U602" s="4"/>
      <c r="V602" s="4"/>
      <c r="W602" s="4"/>
      <c r="X602" s="4" t="s">
        <v>32</v>
      </c>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ht="15.75" customHeight="1">
      <c r="A603" s="30" t="s">
        <v>42</v>
      </c>
      <c r="B603" s="30" t="s">
        <v>1225</v>
      </c>
      <c r="C603" s="30" t="s">
        <v>1226</v>
      </c>
      <c r="D603" s="4"/>
      <c r="E603" s="4"/>
      <c r="F603" s="4">
        <v>603.0</v>
      </c>
      <c r="G603" s="4"/>
      <c r="H603" s="4"/>
      <c r="I603" s="4"/>
      <c r="J603" s="4"/>
      <c r="K603" s="4"/>
      <c r="L603" s="4"/>
      <c r="M603" s="4"/>
      <c r="N603" s="4"/>
      <c r="O603" s="4"/>
      <c r="P603" s="4"/>
      <c r="Q603" s="4"/>
      <c r="R603" s="4"/>
      <c r="S603" s="4">
        <v>6.0</v>
      </c>
      <c r="T603" s="4"/>
      <c r="U603" s="4"/>
      <c r="V603" s="4"/>
      <c r="W603" s="4"/>
      <c r="X603" s="4" t="s">
        <v>32</v>
      </c>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ht="15.75" customHeight="1">
      <c r="A604" s="30" t="s">
        <v>231</v>
      </c>
      <c r="B604" s="30" t="s">
        <v>1227</v>
      </c>
      <c r="C604" s="30" t="s">
        <v>1228</v>
      </c>
      <c r="D604" s="4"/>
      <c r="E604" s="4"/>
      <c r="F604" s="4">
        <v>604.0</v>
      </c>
      <c r="G604" s="4"/>
      <c r="H604" s="4"/>
      <c r="I604" s="21" t="b">
        <v>1</v>
      </c>
      <c r="J604" s="4"/>
      <c r="K604" s="4"/>
      <c r="L604" s="30" t="s">
        <v>1229</v>
      </c>
      <c r="M604" s="4"/>
      <c r="N604" s="4"/>
      <c r="O604" s="4"/>
      <c r="P604" s="4"/>
      <c r="Q604" s="4"/>
      <c r="R604" s="4"/>
      <c r="S604" s="4">
        <v>7.0</v>
      </c>
      <c r="T604" s="4"/>
      <c r="U604" s="4"/>
      <c r="V604" s="4"/>
      <c r="W604" s="4" t="str">
        <f>IFERROR(__xludf.DUMMYFUNCTION("""COMPUTED_VALUE"""),"yes_no_na2")</f>
        <v>yes_no_na2</v>
      </c>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ht="15.75" customHeight="1">
      <c r="A605" s="30" t="s">
        <v>48</v>
      </c>
      <c r="B605" s="30" t="s">
        <v>1230</v>
      </c>
      <c r="C605" s="30" t="s">
        <v>226</v>
      </c>
      <c r="D605" s="4"/>
      <c r="E605" s="4"/>
      <c r="F605" s="4">
        <v>605.0</v>
      </c>
      <c r="G605" s="4"/>
      <c r="H605" s="4"/>
      <c r="I605" s="4"/>
      <c r="J605" s="4"/>
      <c r="K605" s="4"/>
      <c r="L605" s="4"/>
      <c r="M605" s="4"/>
      <c r="N605" s="4"/>
      <c r="O605" s="4"/>
      <c r="P605" s="4"/>
      <c r="Q605" s="4"/>
      <c r="R605" s="4"/>
      <c r="S605" s="4">
        <v>10.0</v>
      </c>
      <c r="T605" s="4"/>
      <c r="U605" s="4"/>
      <c r="V605" s="4"/>
      <c r="W605" s="4"/>
      <c r="X605" s="4" t="s">
        <v>32</v>
      </c>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ht="15.75" customHeight="1">
      <c r="A606" s="30" t="s">
        <v>340</v>
      </c>
      <c r="B606" s="30" t="s">
        <v>1231</v>
      </c>
      <c r="C606" s="30" t="s">
        <v>1232</v>
      </c>
      <c r="D606" s="4"/>
      <c r="E606" s="4"/>
      <c r="F606" s="4">
        <v>606.0</v>
      </c>
      <c r="G606" s="4"/>
      <c r="H606" s="4"/>
      <c r="I606" s="21" t="b">
        <v>1</v>
      </c>
      <c r="J606" s="4"/>
      <c r="K606" s="4"/>
      <c r="L606" s="30" t="s">
        <v>1233</v>
      </c>
      <c r="M606" s="4"/>
      <c r="N606" s="4"/>
      <c r="O606" s="4"/>
      <c r="P606" s="4"/>
      <c r="Q606" s="4"/>
      <c r="R606" s="4"/>
      <c r="S606" s="4">
        <v>7.0</v>
      </c>
      <c r="T606" s="4"/>
      <c r="U606" s="4"/>
      <c r="V606" s="4"/>
      <c r="W606" s="4" t="str">
        <f>IFERROR(__xludf.DUMMYFUNCTION("""COMPUTED_VALUE"""),"yes_no_na1")</f>
        <v>yes_no_na1</v>
      </c>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ht="15.75" customHeight="1">
      <c r="A607" s="30" t="s">
        <v>48</v>
      </c>
      <c r="B607" s="30" t="s">
        <v>1234</v>
      </c>
      <c r="C607" s="30" t="s">
        <v>226</v>
      </c>
      <c r="D607" s="4"/>
      <c r="E607" s="4"/>
      <c r="F607" s="4">
        <v>607.0</v>
      </c>
      <c r="G607" s="4"/>
      <c r="H607" s="4"/>
      <c r="I607" s="4"/>
      <c r="J607" s="4"/>
      <c r="K607" s="4"/>
      <c r="L607" s="4"/>
      <c r="M607" s="4"/>
      <c r="N607" s="4"/>
      <c r="O607" s="4"/>
      <c r="P607" s="4"/>
      <c r="Q607" s="4"/>
      <c r="R607" s="4"/>
      <c r="S607" s="4">
        <v>10.0</v>
      </c>
      <c r="T607" s="4"/>
      <c r="U607" s="4"/>
      <c r="V607" s="4"/>
      <c r="W607" s="4"/>
      <c r="X607" s="4" t="s">
        <v>32</v>
      </c>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ht="15.75" customHeight="1">
      <c r="A608" s="30" t="s">
        <v>42</v>
      </c>
      <c r="B608" s="30" t="s">
        <v>1235</v>
      </c>
      <c r="C608" s="30" t="s">
        <v>1236</v>
      </c>
      <c r="D608" s="4"/>
      <c r="E608" s="4"/>
      <c r="F608" s="4">
        <v>608.0</v>
      </c>
      <c r="G608" s="4"/>
      <c r="H608" s="4"/>
      <c r="I608" s="4"/>
      <c r="J608" s="4"/>
      <c r="K608" s="4"/>
      <c r="L608" s="4"/>
      <c r="M608" s="4"/>
      <c r="N608" s="4"/>
      <c r="O608" s="4"/>
      <c r="P608" s="4"/>
      <c r="Q608" s="4"/>
      <c r="R608" s="4"/>
      <c r="S608" s="4">
        <v>7.0</v>
      </c>
      <c r="T608" s="4"/>
      <c r="U608" s="4"/>
      <c r="V608" s="4"/>
      <c r="W608" s="4"/>
      <c r="X608" s="4" t="s">
        <v>32</v>
      </c>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ht="15.75" customHeight="1">
      <c r="A609" s="48" t="s">
        <v>33</v>
      </c>
      <c r="B609" s="57" t="s">
        <v>1237</v>
      </c>
      <c r="C609" s="57" t="s">
        <v>1238</v>
      </c>
      <c r="D609" s="48"/>
      <c r="E609" s="48"/>
      <c r="F609" s="48">
        <v>609.0</v>
      </c>
      <c r="G609" s="48"/>
      <c r="H609" s="48"/>
      <c r="I609" s="48"/>
      <c r="J609" s="48"/>
      <c r="K609" s="48"/>
      <c r="L609" s="48"/>
      <c r="M609" s="57" t="s">
        <v>1239</v>
      </c>
      <c r="N609" s="48"/>
      <c r="O609" s="48"/>
      <c r="P609" s="48"/>
      <c r="Q609" s="48"/>
      <c r="R609" s="48"/>
      <c r="S609" s="48">
        <v>9.0</v>
      </c>
      <c r="T609" s="48"/>
      <c r="U609" s="48"/>
      <c r="V609" s="48"/>
      <c r="W609" s="48"/>
      <c r="X609" s="48" t="s">
        <v>32</v>
      </c>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row>
    <row r="610" ht="15.75" customHeight="1">
      <c r="A610" s="112" t="s">
        <v>84</v>
      </c>
      <c r="B610" s="113"/>
      <c r="C610" s="112"/>
      <c r="D610" s="113"/>
      <c r="E610" s="113"/>
      <c r="F610" s="113">
        <v>610.0</v>
      </c>
      <c r="G610" s="113"/>
      <c r="H610" s="113"/>
      <c r="I610" s="113"/>
      <c r="J610" s="113"/>
      <c r="K610" s="113"/>
      <c r="L610" s="113"/>
      <c r="M610" s="113"/>
      <c r="N610" s="113"/>
      <c r="O610" s="113"/>
      <c r="P610" s="113"/>
      <c r="Q610" s="113"/>
      <c r="R610" s="113"/>
      <c r="S610" s="113"/>
      <c r="T610" s="113"/>
      <c r="U610" s="113"/>
      <c r="V610" s="113"/>
      <c r="W610" s="113"/>
      <c r="X610" s="113" t="s">
        <v>32</v>
      </c>
      <c r="Y610" s="113"/>
      <c r="Z610" s="113"/>
      <c r="AA610" s="113"/>
      <c r="AB610" s="113"/>
      <c r="AC610" s="113"/>
      <c r="AD610" s="113"/>
      <c r="AE610" s="113"/>
      <c r="AF610" s="113"/>
      <c r="AG610" s="113"/>
      <c r="AH610" s="113"/>
      <c r="AI610" s="113"/>
      <c r="AJ610" s="113"/>
      <c r="AK610" s="113"/>
      <c r="AL610" s="113"/>
      <c r="AM610" s="113"/>
      <c r="AN610" s="113"/>
      <c r="AO610" s="113"/>
      <c r="AP610" s="113"/>
      <c r="AQ610" s="113"/>
      <c r="AR610" s="113"/>
      <c r="AS610" s="113"/>
      <c r="AT610" s="113"/>
      <c r="AU610" s="113"/>
      <c r="AV610" s="113"/>
      <c r="AW610" s="113"/>
      <c r="AX610" s="113"/>
      <c r="AY610" s="113"/>
      <c r="AZ610" s="113"/>
      <c r="BA610" s="113"/>
    </row>
    <row r="611" ht="15.75" customHeight="1">
      <c r="A611" s="114" t="s">
        <v>39</v>
      </c>
      <c r="B611" s="114" t="s">
        <v>1240</v>
      </c>
      <c r="C611" s="114" t="s">
        <v>1241</v>
      </c>
      <c r="D611" s="115"/>
      <c r="E611" s="115"/>
      <c r="F611" s="115">
        <v>611.0</v>
      </c>
      <c r="G611" s="116"/>
      <c r="H611" s="115"/>
      <c r="I611" s="117"/>
      <c r="J611" s="116"/>
      <c r="K611" s="116"/>
      <c r="L611" s="116"/>
      <c r="M611" s="116"/>
      <c r="N611" s="115"/>
      <c r="O611" s="116"/>
      <c r="P611" s="116"/>
      <c r="Q611" s="116"/>
      <c r="R611" s="116"/>
      <c r="S611" s="115">
        <v>7.0</v>
      </c>
      <c r="T611" s="116"/>
      <c r="U611" s="116"/>
      <c r="V611" s="116"/>
      <c r="W611" s="115"/>
      <c r="X611" s="115" t="s">
        <v>32</v>
      </c>
      <c r="Y611" s="115"/>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row>
    <row r="612" ht="15.75" customHeight="1">
      <c r="A612" s="30" t="s">
        <v>221</v>
      </c>
      <c r="B612" s="30" t="s">
        <v>1242</v>
      </c>
      <c r="C612" s="30" t="s">
        <v>1243</v>
      </c>
      <c r="D612" s="4"/>
      <c r="E612" s="4"/>
      <c r="F612" s="4">
        <v>612.0</v>
      </c>
      <c r="H612" s="4"/>
      <c r="I612" s="21" t="b">
        <v>1</v>
      </c>
      <c r="L612" s="30" t="s">
        <v>1244</v>
      </c>
      <c r="N612" s="4"/>
      <c r="S612" s="4">
        <v>8.0</v>
      </c>
      <c r="W612" s="4" t="str">
        <f>IFERROR(__xludf.DUMMYFUNCTION("""COMPUTED_VALUE"""),"yes_no_na3")</f>
        <v>yes_no_na3</v>
      </c>
      <c r="X612" s="4"/>
      <c r="Y612" s="4"/>
    </row>
    <row r="613" ht="15.75" customHeight="1">
      <c r="A613" s="30" t="s">
        <v>48</v>
      </c>
      <c r="B613" s="30" t="s">
        <v>1245</v>
      </c>
      <c r="C613" s="30" t="s">
        <v>226</v>
      </c>
      <c r="D613" s="4"/>
      <c r="E613" s="4"/>
      <c r="F613" s="4">
        <v>613.0</v>
      </c>
      <c r="H613" s="4"/>
      <c r="I613" s="21"/>
      <c r="N613" s="4"/>
      <c r="S613" s="4">
        <v>10.0</v>
      </c>
      <c r="W613" s="4"/>
      <c r="X613" s="4" t="s">
        <v>32</v>
      </c>
      <c r="Y613" s="4"/>
    </row>
    <row r="614" ht="15.75" customHeight="1">
      <c r="A614" s="30" t="s">
        <v>42</v>
      </c>
      <c r="B614" s="30" t="s">
        <v>1246</v>
      </c>
      <c r="C614" s="30" t="s">
        <v>1247</v>
      </c>
      <c r="D614" s="4"/>
      <c r="E614" s="4"/>
      <c r="F614" s="4">
        <v>614.0</v>
      </c>
      <c r="H614" s="4"/>
      <c r="I614" s="21"/>
      <c r="S614" s="4">
        <v>7.0</v>
      </c>
      <c r="W614" s="4"/>
      <c r="X614" s="4" t="s">
        <v>32</v>
      </c>
      <c r="Y614" s="4"/>
    </row>
    <row r="615" ht="15.75" customHeight="1">
      <c r="A615" s="30" t="s">
        <v>221</v>
      </c>
      <c r="B615" s="30" t="s">
        <v>1248</v>
      </c>
      <c r="C615" s="30" t="s">
        <v>1249</v>
      </c>
      <c r="D615" s="4"/>
      <c r="E615" s="4"/>
      <c r="F615" s="4">
        <v>615.0</v>
      </c>
      <c r="H615" s="4"/>
      <c r="I615" s="21" t="b">
        <v>1</v>
      </c>
      <c r="L615" s="30" t="s">
        <v>1250</v>
      </c>
      <c r="N615" s="30" t="s">
        <v>1251</v>
      </c>
      <c r="S615" s="4">
        <v>8.0</v>
      </c>
      <c r="W615" s="4" t="str">
        <f>IFERROR(__xludf.DUMMYFUNCTION("""COMPUTED_VALUE"""),"yes_no_na3")</f>
        <v>yes_no_na3</v>
      </c>
      <c r="X615" s="4"/>
      <c r="Y615" s="4"/>
    </row>
    <row r="616" ht="15.75" customHeight="1">
      <c r="A616" s="30" t="s">
        <v>48</v>
      </c>
      <c r="B616" s="30" t="s">
        <v>1252</v>
      </c>
      <c r="C616" s="30" t="s">
        <v>226</v>
      </c>
      <c r="D616" s="4"/>
      <c r="E616" s="4"/>
      <c r="F616" s="4">
        <v>616.0</v>
      </c>
      <c r="H616" s="4"/>
      <c r="I616" s="21"/>
      <c r="N616" s="30" t="s">
        <v>1251</v>
      </c>
      <c r="S616" s="4">
        <v>10.0</v>
      </c>
      <c r="W616" s="4"/>
      <c r="X616" s="4" t="s">
        <v>32</v>
      </c>
      <c r="Y616" s="4"/>
    </row>
    <row r="617" ht="15.75" customHeight="1">
      <c r="A617" s="30" t="s">
        <v>42</v>
      </c>
      <c r="B617" s="30" t="s">
        <v>1253</v>
      </c>
      <c r="C617" s="30" t="s">
        <v>1254</v>
      </c>
      <c r="D617" s="4"/>
      <c r="E617" s="4"/>
      <c r="F617" s="4">
        <v>617.0</v>
      </c>
      <c r="H617" s="4"/>
      <c r="I617" s="21"/>
      <c r="N617" s="4"/>
      <c r="S617" s="4">
        <v>7.0</v>
      </c>
      <c r="W617" s="4"/>
      <c r="X617" s="4" t="s">
        <v>32</v>
      </c>
      <c r="Y617" s="4"/>
    </row>
    <row r="618" ht="15.75" customHeight="1">
      <c r="A618" s="30" t="s">
        <v>221</v>
      </c>
      <c r="B618" s="30" t="s">
        <v>1255</v>
      </c>
      <c r="C618" s="30" t="s">
        <v>1256</v>
      </c>
      <c r="D618" s="4"/>
      <c r="E618" s="4"/>
      <c r="F618" s="4">
        <v>618.0</v>
      </c>
      <c r="H618" s="4"/>
      <c r="I618" s="21" t="b">
        <v>1</v>
      </c>
      <c r="L618" s="30" t="s">
        <v>1257</v>
      </c>
      <c r="N618" s="4"/>
      <c r="S618" s="4">
        <v>8.0</v>
      </c>
      <c r="W618" s="4" t="str">
        <f>IFERROR(__xludf.DUMMYFUNCTION("""COMPUTED_VALUE"""),"yes_no_na3")</f>
        <v>yes_no_na3</v>
      </c>
      <c r="X618" s="4"/>
      <c r="Y618" s="4"/>
    </row>
    <row r="619" ht="15.75" customHeight="1">
      <c r="A619" s="30" t="s">
        <v>48</v>
      </c>
      <c r="B619" s="30" t="s">
        <v>1258</v>
      </c>
      <c r="C619" s="30" t="s">
        <v>226</v>
      </c>
      <c r="D619" s="4"/>
      <c r="E619" s="4"/>
      <c r="F619" s="4">
        <v>619.0</v>
      </c>
      <c r="H619" s="4"/>
      <c r="I619" s="21"/>
      <c r="N619" s="4"/>
      <c r="S619" s="4">
        <v>10.0</v>
      </c>
      <c r="W619" s="4"/>
      <c r="X619" s="4" t="s">
        <v>32</v>
      </c>
      <c r="Y619" s="4"/>
    </row>
    <row r="620" ht="15.75" customHeight="1">
      <c r="A620" s="30" t="s">
        <v>221</v>
      </c>
      <c r="B620" s="30" t="s">
        <v>1259</v>
      </c>
      <c r="C620" s="30" t="s">
        <v>1260</v>
      </c>
      <c r="D620" s="4"/>
      <c r="E620" s="4"/>
      <c r="F620" s="4">
        <v>620.0</v>
      </c>
      <c r="H620" s="4"/>
      <c r="I620" s="21" t="b">
        <v>1</v>
      </c>
      <c r="L620" s="30" t="s">
        <v>1261</v>
      </c>
      <c r="N620" s="4"/>
      <c r="S620" s="4">
        <v>8.0</v>
      </c>
      <c r="W620" s="4" t="str">
        <f>IFERROR(__xludf.DUMMYFUNCTION("""COMPUTED_VALUE"""),"yes_no_na3")</f>
        <v>yes_no_na3</v>
      </c>
      <c r="X620" s="4"/>
      <c r="Y620" s="4"/>
    </row>
    <row r="621" ht="15.75" customHeight="1">
      <c r="A621" s="30" t="s">
        <v>48</v>
      </c>
      <c r="B621" s="30" t="s">
        <v>1262</v>
      </c>
      <c r="C621" s="30" t="s">
        <v>226</v>
      </c>
      <c r="D621" s="4"/>
      <c r="E621" s="4"/>
      <c r="F621" s="4">
        <v>621.0</v>
      </c>
      <c r="H621" s="4"/>
      <c r="I621" s="21"/>
      <c r="N621" s="4"/>
      <c r="S621" s="4">
        <v>10.0</v>
      </c>
      <c r="W621" s="4"/>
      <c r="X621" s="4" t="s">
        <v>32</v>
      </c>
      <c r="Y621" s="4"/>
    </row>
    <row r="622" ht="15.75" customHeight="1">
      <c r="A622" s="30" t="s">
        <v>42</v>
      </c>
      <c r="B622" s="30" t="s">
        <v>1263</v>
      </c>
      <c r="C622" s="30" t="s">
        <v>1264</v>
      </c>
      <c r="D622" s="4"/>
      <c r="E622" s="4"/>
      <c r="F622" s="4">
        <v>622.0</v>
      </c>
      <c r="H622" s="4"/>
      <c r="I622" s="21"/>
      <c r="N622" s="4"/>
      <c r="S622" s="4">
        <v>7.0</v>
      </c>
      <c r="W622" s="4"/>
      <c r="X622" s="4" t="s">
        <v>32</v>
      </c>
      <c r="Y622" s="4"/>
    </row>
    <row r="623" ht="15.75" customHeight="1">
      <c r="A623" s="30" t="s">
        <v>221</v>
      </c>
      <c r="B623" s="30" t="s">
        <v>1265</v>
      </c>
      <c r="C623" s="30" t="s">
        <v>1266</v>
      </c>
      <c r="D623" s="4"/>
      <c r="E623" s="4"/>
      <c r="F623" s="4">
        <v>623.0</v>
      </c>
      <c r="H623" s="4"/>
      <c r="I623" s="21" t="b">
        <v>1</v>
      </c>
      <c r="L623" s="30" t="s">
        <v>1267</v>
      </c>
      <c r="N623" s="4"/>
      <c r="S623" s="4">
        <v>8.0</v>
      </c>
      <c r="W623" s="4" t="str">
        <f>IFERROR(__xludf.DUMMYFUNCTION("""COMPUTED_VALUE"""),"yes_no_na3")</f>
        <v>yes_no_na3</v>
      </c>
      <c r="X623" s="4"/>
      <c r="Y623" s="4"/>
    </row>
    <row r="624" ht="15.75" customHeight="1">
      <c r="A624" s="30" t="s">
        <v>48</v>
      </c>
      <c r="B624" s="30" t="s">
        <v>1268</v>
      </c>
      <c r="C624" s="30" t="s">
        <v>226</v>
      </c>
      <c r="D624" s="4"/>
      <c r="E624" s="4"/>
      <c r="F624" s="4">
        <v>624.0</v>
      </c>
      <c r="H624" s="4"/>
      <c r="I624" s="21"/>
      <c r="N624" s="4"/>
      <c r="S624" s="4">
        <v>10.0</v>
      </c>
      <c r="W624" s="4"/>
      <c r="X624" s="4" t="s">
        <v>32</v>
      </c>
      <c r="Y624" s="4"/>
    </row>
    <row r="625" ht="15.75" customHeight="1">
      <c r="A625" s="30" t="s">
        <v>42</v>
      </c>
      <c r="B625" s="30" t="s">
        <v>1269</v>
      </c>
      <c r="C625" s="30" t="s">
        <v>1270</v>
      </c>
      <c r="D625" s="4"/>
      <c r="E625" s="4"/>
      <c r="F625" s="4">
        <v>625.0</v>
      </c>
      <c r="H625" s="4"/>
      <c r="I625" s="21"/>
      <c r="N625" s="4"/>
      <c r="S625" s="4">
        <v>7.0</v>
      </c>
      <c r="W625" s="4"/>
      <c r="X625" s="4" t="s">
        <v>32</v>
      </c>
      <c r="Y625" s="4"/>
    </row>
    <row r="626" ht="15.75" customHeight="1">
      <c r="A626" s="30" t="s">
        <v>221</v>
      </c>
      <c r="B626" s="30" t="s">
        <v>1271</v>
      </c>
      <c r="C626" s="30" t="s">
        <v>1272</v>
      </c>
      <c r="D626" s="4"/>
      <c r="E626" s="4"/>
      <c r="F626" s="4">
        <v>626.0</v>
      </c>
      <c r="H626" s="4"/>
      <c r="I626" s="21" t="b">
        <v>1</v>
      </c>
      <c r="L626" s="30" t="s">
        <v>1273</v>
      </c>
      <c r="N626" s="4"/>
      <c r="S626" s="4">
        <v>8.0</v>
      </c>
      <c r="W626" s="4" t="str">
        <f>IFERROR(__xludf.DUMMYFUNCTION("""COMPUTED_VALUE"""),"yes_no_na3")</f>
        <v>yes_no_na3</v>
      </c>
      <c r="X626" s="4"/>
      <c r="Y626" s="4"/>
    </row>
    <row r="627" ht="15.75" customHeight="1">
      <c r="A627" s="30" t="s">
        <v>48</v>
      </c>
      <c r="B627" s="30" t="s">
        <v>1274</v>
      </c>
      <c r="C627" s="30" t="s">
        <v>226</v>
      </c>
      <c r="D627" s="4"/>
      <c r="E627" s="4"/>
      <c r="F627" s="4">
        <v>627.0</v>
      </c>
      <c r="H627" s="4"/>
      <c r="I627" s="21"/>
      <c r="N627" s="4"/>
      <c r="S627" s="4">
        <v>10.0</v>
      </c>
      <c r="W627" s="4"/>
      <c r="X627" s="4" t="s">
        <v>32</v>
      </c>
      <c r="Y627" s="4"/>
    </row>
    <row r="628" ht="15.75" customHeight="1">
      <c r="A628" s="30" t="s">
        <v>42</v>
      </c>
      <c r="B628" s="30" t="s">
        <v>1275</v>
      </c>
      <c r="C628" s="30" t="s">
        <v>1276</v>
      </c>
      <c r="D628" s="4"/>
      <c r="E628" s="4"/>
      <c r="F628" s="4">
        <v>628.0</v>
      </c>
      <c r="H628" s="4"/>
      <c r="I628" s="21"/>
      <c r="N628" s="4"/>
      <c r="S628" s="4">
        <v>7.0</v>
      </c>
      <c r="W628" s="4"/>
      <c r="X628" s="4" t="s">
        <v>32</v>
      </c>
      <c r="Y628" s="4"/>
    </row>
    <row r="629" ht="15.75" customHeight="1">
      <c r="A629" s="30" t="s">
        <v>221</v>
      </c>
      <c r="B629" s="30" t="s">
        <v>1277</v>
      </c>
      <c r="C629" s="30" t="s">
        <v>1278</v>
      </c>
      <c r="D629" s="4"/>
      <c r="E629" s="4"/>
      <c r="F629" s="4">
        <v>629.0</v>
      </c>
      <c r="H629" s="4"/>
      <c r="I629" s="21" t="b">
        <v>1</v>
      </c>
      <c r="L629" s="30" t="s">
        <v>1279</v>
      </c>
      <c r="N629" s="30" t="s">
        <v>1280</v>
      </c>
      <c r="S629" s="4">
        <v>8.0</v>
      </c>
      <c r="W629" s="4" t="str">
        <f>IFERROR(__xludf.DUMMYFUNCTION("""COMPUTED_VALUE"""),"yes_no_na3")</f>
        <v>yes_no_na3</v>
      </c>
      <c r="X629" s="4"/>
      <c r="Y629" s="4"/>
    </row>
    <row r="630" ht="15.75" customHeight="1">
      <c r="A630" s="30" t="s">
        <v>48</v>
      </c>
      <c r="B630" s="30" t="s">
        <v>1281</v>
      </c>
      <c r="C630" s="30" t="s">
        <v>226</v>
      </c>
      <c r="D630" s="4"/>
      <c r="E630" s="4"/>
      <c r="F630" s="4">
        <v>630.0</v>
      </c>
      <c r="H630" s="4"/>
      <c r="I630" s="21"/>
      <c r="N630" s="30" t="s">
        <v>1280</v>
      </c>
      <c r="S630" s="4">
        <v>10.0</v>
      </c>
      <c r="W630" s="4"/>
      <c r="X630" s="4" t="s">
        <v>32</v>
      </c>
      <c r="Y630" s="4"/>
    </row>
    <row r="631" ht="15.75" customHeight="1">
      <c r="A631" s="30" t="s">
        <v>221</v>
      </c>
      <c r="B631" s="30" t="s">
        <v>1282</v>
      </c>
      <c r="C631" s="30" t="s">
        <v>1283</v>
      </c>
      <c r="D631" s="4"/>
      <c r="E631" s="4"/>
      <c r="F631" s="4">
        <v>631.0</v>
      </c>
      <c r="H631" s="4"/>
      <c r="I631" s="21" t="b">
        <v>1</v>
      </c>
      <c r="L631" s="30" t="s">
        <v>1284</v>
      </c>
      <c r="N631" s="30" t="s">
        <v>1285</v>
      </c>
      <c r="S631" s="4">
        <v>8.0</v>
      </c>
      <c r="W631" s="4" t="str">
        <f>IFERROR(__xludf.DUMMYFUNCTION("""COMPUTED_VALUE"""),"yes_no_na3")</f>
        <v>yes_no_na3</v>
      </c>
      <c r="X631" s="4"/>
      <c r="Y631" s="4"/>
    </row>
    <row r="632" ht="15.75" customHeight="1">
      <c r="A632" s="30" t="s">
        <v>48</v>
      </c>
      <c r="B632" s="30" t="s">
        <v>1286</v>
      </c>
      <c r="C632" s="30" t="s">
        <v>226</v>
      </c>
      <c r="D632" s="4"/>
      <c r="E632" s="4"/>
      <c r="F632" s="4">
        <v>632.0</v>
      </c>
      <c r="H632" s="4"/>
      <c r="I632" s="21"/>
      <c r="N632" s="30" t="s">
        <v>1285</v>
      </c>
      <c r="S632" s="4">
        <v>10.0</v>
      </c>
      <c r="W632" s="4"/>
      <c r="X632" s="4" t="s">
        <v>32</v>
      </c>
      <c r="Y632" s="4"/>
    </row>
    <row r="633" ht="15.75" customHeight="1">
      <c r="A633" s="30" t="s">
        <v>42</v>
      </c>
      <c r="B633" s="30" t="s">
        <v>1287</v>
      </c>
      <c r="C633" s="30" t="s">
        <v>1288</v>
      </c>
      <c r="D633" s="4"/>
      <c r="E633" s="4"/>
      <c r="F633" s="4">
        <v>633.0</v>
      </c>
      <c r="H633" s="4"/>
      <c r="I633" s="21"/>
      <c r="N633" s="4"/>
      <c r="S633" s="4">
        <v>7.0</v>
      </c>
      <c r="W633" s="4"/>
      <c r="X633" s="4" t="s">
        <v>32</v>
      </c>
      <c r="Y633" s="4"/>
    </row>
    <row r="634" ht="15.75" customHeight="1">
      <c r="A634" s="30" t="s">
        <v>221</v>
      </c>
      <c r="B634" s="30" t="s">
        <v>1289</v>
      </c>
      <c r="C634" s="30" t="s">
        <v>1290</v>
      </c>
      <c r="D634" s="4"/>
      <c r="E634" s="4"/>
      <c r="F634" s="4">
        <v>634.0</v>
      </c>
      <c r="H634" s="4"/>
      <c r="I634" s="21" t="b">
        <v>1</v>
      </c>
      <c r="L634" s="30" t="s">
        <v>1291</v>
      </c>
      <c r="N634" s="4"/>
      <c r="S634" s="4">
        <v>8.0</v>
      </c>
      <c r="W634" s="4" t="str">
        <f>IFERROR(__xludf.DUMMYFUNCTION("""COMPUTED_VALUE"""),"yes_no_na3")</f>
        <v>yes_no_na3</v>
      </c>
      <c r="X634" s="4"/>
      <c r="Y634" s="4"/>
    </row>
    <row r="635" ht="15.75" customHeight="1">
      <c r="A635" s="30" t="s">
        <v>48</v>
      </c>
      <c r="B635" s="30" t="s">
        <v>1292</v>
      </c>
      <c r="C635" s="30" t="s">
        <v>226</v>
      </c>
      <c r="D635" s="4"/>
      <c r="E635" s="4"/>
      <c r="F635" s="4">
        <v>635.0</v>
      </c>
      <c r="H635" s="4"/>
      <c r="I635" s="21"/>
      <c r="N635" s="4"/>
      <c r="S635" s="4">
        <v>10.0</v>
      </c>
      <c r="W635" s="4"/>
      <c r="X635" s="4" t="s">
        <v>32</v>
      </c>
      <c r="Y635" s="4"/>
    </row>
    <row r="636" ht="15.75" customHeight="1">
      <c r="A636" s="30" t="s">
        <v>1293</v>
      </c>
      <c r="B636" s="30" t="s">
        <v>1294</v>
      </c>
      <c r="C636" s="30" t="s">
        <v>1295</v>
      </c>
      <c r="D636" s="4"/>
      <c r="E636" s="4"/>
      <c r="F636" s="4">
        <v>636.0</v>
      </c>
      <c r="H636" s="4"/>
      <c r="I636" s="21" t="b">
        <v>1</v>
      </c>
      <c r="L636" s="30"/>
      <c r="N636" s="30" t="s">
        <v>1296</v>
      </c>
      <c r="S636" s="4">
        <v>9.0</v>
      </c>
      <c r="W636" s="4" t="str">
        <f>IFERROR(__xludf.DUMMYFUNCTION("""COMPUTED_VALUE"""),"grant_sum")</f>
        <v>grant_sum</v>
      </c>
      <c r="X636" s="4"/>
      <c r="Y636" s="4"/>
    </row>
    <row r="637" ht="15.75" customHeight="1">
      <c r="A637" s="30" t="s">
        <v>48</v>
      </c>
      <c r="B637" s="30" t="s">
        <v>1297</v>
      </c>
      <c r="C637" s="30" t="s">
        <v>226</v>
      </c>
      <c r="D637" s="4"/>
      <c r="E637" s="4"/>
      <c r="F637" s="4">
        <v>637.0</v>
      </c>
      <c r="H637" s="4"/>
      <c r="I637" s="21"/>
      <c r="N637" s="30" t="s">
        <v>1296</v>
      </c>
      <c r="S637" s="4">
        <v>10.0</v>
      </c>
      <c r="W637" s="4"/>
      <c r="X637" s="4" t="s">
        <v>32</v>
      </c>
      <c r="Y637" s="4"/>
    </row>
    <row r="638" ht="15.75" customHeight="1">
      <c r="A638" s="30" t="s">
        <v>506</v>
      </c>
      <c r="B638" s="30" t="s">
        <v>1298</v>
      </c>
      <c r="C638" s="30" t="s">
        <v>1299</v>
      </c>
      <c r="D638" s="4"/>
      <c r="E638" s="4"/>
      <c r="F638" s="4">
        <v>638.0</v>
      </c>
      <c r="H638" s="4"/>
      <c r="I638" s="21" t="b">
        <v>1</v>
      </c>
      <c r="L638" s="30" t="s">
        <v>1300</v>
      </c>
      <c r="N638" s="4"/>
      <c r="S638" s="4">
        <v>9.0</v>
      </c>
      <c r="W638" s="4" t="str">
        <f>IFERROR(__xludf.DUMMYFUNCTION("""COMPUTED_VALUE"""),"yes_no_na5")</f>
        <v>yes_no_na5</v>
      </c>
      <c r="X638" s="4"/>
      <c r="Y638" s="4"/>
    </row>
    <row r="639" ht="15.75" customHeight="1">
      <c r="A639" s="30" t="s">
        <v>48</v>
      </c>
      <c r="B639" s="30" t="s">
        <v>1301</v>
      </c>
      <c r="C639" s="30" t="s">
        <v>226</v>
      </c>
      <c r="D639" s="4"/>
      <c r="E639" s="4"/>
      <c r="F639" s="4">
        <v>639.0</v>
      </c>
      <c r="H639" s="4"/>
      <c r="I639" s="21"/>
      <c r="N639" s="4"/>
      <c r="S639" s="4">
        <v>10.0</v>
      </c>
      <c r="W639" s="4"/>
      <c r="X639" s="4" t="s">
        <v>32</v>
      </c>
      <c r="Y639" s="4"/>
    </row>
    <row r="640" ht="15.75" customHeight="1">
      <c r="A640" s="30" t="s">
        <v>506</v>
      </c>
      <c r="B640" s="30" t="s">
        <v>1302</v>
      </c>
      <c r="C640" s="30" t="s">
        <v>1303</v>
      </c>
      <c r="D640" s="4"/>
      <c r="E640" s="4"/>
      <c r="F640" s="4">
        <v>640.0</v>
      </c>
      <c r="H640" s="4"/>
      <c r="I640" s="21" t="b">
        <v>1</v>
      </c>
      <c r="L640" s="30" t="s">
        <v>1304</v>
      </c>
      <c r="N640" s="4"/>
      <c r="S640" s="4">
        <v>9.0</v>
      </c>
      <c r="W640" s="4" t="str">
        <f>IFERROR(__xludf.DUMMYFUNCTION("""COMPUTED_VALUE"""),"yes_no_na5")</f>
        <v>yes_no_na5</v>
      </c>
      <c r="X640" s="4"/>
      <c r="Y640" s="4"/>
    </row>
    <row r="641" ht="15.75" customHeight="1">
      <c r="A641" s="30" t="s">
        <v>48</v>
      </c>
      <c r="B641" s="30" t="s">
        <v>1305</v>
      </c>
      <c r="C641" s="30" t="s">
        <v>226</v>
      </c>
      <c r="D641" s="4"/>
      <c r="E641" s="4"/>
      <c r="F641" s="4">
        <v>641.0</v>
      </c>
      <c r="H641" s="4"/>
      <c r="I641" s="21"/>
      <c r="N641" s="4"/>
      <c r="S641" s="4">
        <v>10.0</v>
      </c>
      <c r="W641" s="4"/>
      <c r="X641" s="4" t="s">
        <v>32</v>
      </c>
      <c r="Y641" s="4"/>
    </row>
    <row r="642" ht="15.75" customHeight="1">
      <c r="A642" s="48" t="s">
        <v>33</v>
      </c>
      <c r="B642" s="57" t="s">
        <v>1306</v>
      </c>
      <c r="C642" s="57" t="s">
        <v>1307</v>
      </c>
      <c r="D642" s="48"/>
      <c r="E642" s="48"/>
      <c r="F642" s="48">
        <v>642.0</v>
      </c>
      <c r="G642" s="48"/>
      <c r="H642" s="48"/>
      <c r="I642" s="48"/>
      <c r="J642" s="48"/>
      <c r="K642" s="48"/>
      <c r="L642" s="48"/>
      <c r="M642" s="57" t="s">
        <v>1308</v>
      </c>
      <c r="N642" s="48"/>
      <c r="O642" s="48"/>
      <c r="P642" s="48"/>
      <c r="Q642" s="48"/>
      <c r="R642" s="48"/>
      <c r="S642" s="48">
        <v>10.0</v>
      </c>
      <c r="T642" s="48"/>
      <c r="U642" s="48"/>
      <c r="V642" s="48"/>
      <c r="W642" s="48"/>
      <c r="X642" s="48" t="s">
        <v>32</v>
      </c>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row>
    <row r="643" ht="15.75" customHeight="1">
      <c r="A643" s="114" t="s">
        <v>84</v>
      </c>
      <c r="B643" s="115"/>
      <c r="C643" s="114"/>
      <c r="D643" s="115"/>
      <c r="E643" s="115"/>
      <c r="F643" s="115">
        <v>643.0</v>
      </c>
      <c r="G643" s="116"/>
      <c r="H643" s="115"/>
      <c r="I643" s="117"/>
      <c r="J643" s="116"/>
      <c r="K643" s="116"/>
      <c r="L643" s="116"/>
      <c r="M643" s="116"/>
      <c r="N643" s="115"/>
      <c r="O643" s="116"/>
      <c r="P643" s="116"/>
      <c r="Q643" s="116"/>
      <c r="R643" s="116"/>
      <c r="S643" s="115"/>
      <c r="T643" s="116"/>
      <c r="U643" s="116"/>
      <c r="V643" s="116"/>
      <c r="W643" s="115"/>
      <c r="X643" s="115" t="s">
        <v>32</v>
      </c>
      <c r="Y643" s="115"/>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row>
    <row r="644" ht="15.75" customHeight="1">
      <c r="A644" s="4" t="s">
        <v>48</v>
      </c>
      <c r="B644" s="4" t="s">
        <v>1309</v>
      </c>
      <c r="C644" s="4" t="s">
        <v>1310</v>
      </c>
      <c r="D644" s="4"/>
      <c r="E644" s="4"/>
      <c r="F644" s="4">
        <v>644.0</v>
      </c>
      <c r="H644" s="4"/>
      <c r="I644" s="21" t="b">
        <v>1</v>
      </c>
      <c r="N644" s="4"/>
      <c r="S644" s="4">
        <v>8.0</v>
      </c>
      <c r="W644" s="4"/>
      <c r="X644" s="4" t="s">
        <v>32</v>
      </c>
      <c r="Y644" s="4"/>
    </row>
    <row r="645" ht="15.75" customHeight="1">
      <c r="A645" s="4" t="s">
        <v>48</v>
      </c>
      <c r="B645" s="4" t="s">
        <v>1311</v>
      </c>
      <c r="C645" s="4" t="s">
        <v>1312</v>
      </c>
      <c r="D645" s="4"/>
      <c r="E645" s="4"/>
      <c r="F645" s="4">
        <v>645.0</v>
      </c>
      <c r="H645" s="4"/>
      <c r="I645" s="21" t="b">
        <v>1</v>
      </c>
      <c r="N645" s="4"/>
      <c r="S645" s="4">
        <v>8.0</v>
      </c>
      <c r="W645" s="4"/>
      <c r="X645" s="4" t="s">
        <v>32</v>
      </c>
      <c r="Y645" s="4"/>
    </row>
    <row r="646" ht="15.75" customHeight="1">
      <c r="A646" s="48" t="s">
        <v>33</v>
      </c>
      <c r="B646" s="57" t="s">
        <v>1313</v>
      </c>
      <c r="C646" s="57" t="s">
        <v>1314</v>
      </c>
      <c r="D646" s="48"/>
      <c r="E646" s="48"/>
      <c r="F646" s="48">
        <v>646.0</v>
      </c>
      <c r="G646" s="48"/>
      <c r="H646" s="48"/>
      <c r="I646" s="48"/>
      <c r="J646" s="48"/>
      <c r="K646" s="48"/>
      <c r="L646" s="48"/>
      <c r="M646" s="57" t="s">
        <v>1315</v>
      </c>
      <c r="N646" s="48"/>
      <c r="O646" s="48"/>
      <c r="P646" s="48"/>
      <c r="Q646" s="48"/>
      <c r="R646" s="48"/>
      <c r="S646" s="48">
        <v>5.0</v>
      </c>
      <c r="T646" s="48"/>
      <c r="U646" s="48"/>
      <c r="V646" s="48"/>
      <c r="W646" s="48"/>
      <c r="X646" s="48" t="s">
        <v>32</v>
      </c>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row>
    <row r="647" ht="15.75" customHeight="1">
      <c r="A647" s="54" t="s">
        <v>39</v>
      </c>
      <c r="B647" s="54" t="s">
        <v>1316</v>
      </c>
      <c r="C647" s="54" t="s">
        <v>1317</v>
      </c>
      <c r="D647" s="54"/>
      <c r="E647" s="54"/>
      <c r="F647" s="54">
        <v>647.0</v>
      </c>
      <c r="G647" s="54"/>
      <c r="H647" s="54" t="s">
        <v>561</v>
      </c>
      <c r="I647" s="54"/>
      <c r="J647" s="54"/>
      <c r="K647" s="54"/>
      <c r="L647" s="54"/>
      <c r="M647" s="54"/>
      <c r="N647" s="54"/>
      <c r="O647" s="54"/>
      <c r="P647" s="54"/>
      <c r="Q647" s="54"/>
      <c r="R647" s="54"/>
      <c r="S647" s="54">
        <v>11.0</v>
      </c>
      <c r="T647" s="54"/>
      <c r="U647" s="54"/>
      <c r="V647" s="54"/>
      <c r="W647" s="54"/>
      <c r="X647" s="54" t="s">
        <v>32</v>
      </c>
      <c r="Y647" s="54"/>
      <c r="Z647" s="54"/>
      <c r="AA647" s="54"/>
      <c r="AB647" s="54"/>
      <c r="AC647" s="54"/>
      <c r="AD647" s="54"/>
      <c r="AE647" s="54"/>
      <c r="AF647" s="54"/>
      <c r="AG647" s="54"/>
      <c r="AH647" s="54"/>
      <c r="AI647" s="54"/>
      <c r="AJ647" s="54"/>
      <c r="AK647" s="54"/>
      <c r="AL647" s="54"/>
      <c r="AM647" s="54"/>
      <c r="AN647" s="54"/>
      <c r="AO647" s="54"/>
      <c r="AP647" s="54"/>
      <c r="AQ647" s="54"/>
      <c r="AR647" s="54"/>
      <c r="AS647" s="54"/>
      <c r="AT647" s="54"/>
      <c r="AU647" s="54"/>
      <c r="AV647" s="54"/>
      <c r="AW647" s="54"/>
      <c r="AX647" s="54"/>
      <c r="AY647" s="54"/>
      <c r="AZ647" s="54"/>
      <c r="BA647" s="54"/>
    </row>
    <row r="648" ht="15.75" customHeight="1">
      <c r="A648" s="4" t="s">
        <v>42</v>
      </c>
      <c r="B648" s="4" t="s">
        <v>1318</v>
      </c>
      <c r="C648" s="30" t="s">
        <v>1319</v>
      </c>
      <c r="D648" s="4"/>
      <c r="E648" s="4"/>
      <c r="F648" s="4">
        <v>648.0</v>
      </c>
      <c r="H648" s="4" t="s">
        <v>1320</v>
      </c>
      <c r="I648" s="4"/>
      <c r="N648" s="4"/>
      <c r="S648" s="4">
        <v>13.0</v>
      </c>
      <c r="W648" s="4"/>
      <c r="X648" s="4" t="s">
        <v>32</v>
      </c>
      <c r="Y648" s="4"/>
    </row>
    <row r="649" ht="15.75" customHeight="1">
      <c r="A649" s="4" t="s">
        <v>42</v>
      </c>
      <c r="B649" s="4" t="s">
        <v>1321</v>
      </c>
      <c r="C649" s="30" t="s">
        <v>1322</v>
      </c>
      <c r="D649" s="4"/>
      <c r="E649" s="4"/>
      <c r="F649" s="4">
        <v>649.0</v>
      </c>
      <c r="H649" s="4" t="s">
        <v>1320</v>
      </c>
      <c r="I649" s="4"/>
      <c r="N649" s="4"/>
      <c r="S649" s="4">
        <v>11.0</v>
      </c>
      <c r="W649" s="4"/>
      <c r="X649" s="4" t="s">
        <v>32</v>
      </c>
      <c r="Y649" s="4"/>
    </row>
    <row r="650" ht="15.75" customHeight="1">
      <c r="A650" s="4" t="s">
        <v>42</v>
      </c>
      <c r="B650" s="4" t="s">
        <v>1323</v>
      </c>
      <c r="C650" s="30" t="s">
        <v>1324</v>
      </c>
      <c r="D650" s="4"/>
      <c r="E650" s="4"/>
      <c r="F650" s="4">
        <v>650.0</v>
      </c>
      <c r="H650" s="4" t="s">
        <v>1320</v>
      </c>
      <c r="I650" s="4"/>
      <c r="N650" s="4"/>
      <c r="S650" s="4">
        <v>11.0</v>
      </c>
      <c r="W650" s="4"/>
      <c r="X650" s="4" t="s">
        <v>32</v>
      </c>
      <c r="Y650" s="4"/>
    </row>
    <row r="651" ht="15.75" customHeight="1">
      <c r="A651" s="4" t="s">
        <v>42</v>
      </c>
      <c r="B651" s="4" t="s">
        <v>1325</v>
      </c>
      <c r="C651" s="30" t="s">
        <v>1326</v>
      </c>
      <c r="D651" s="4"/>
      <c r="E651" s="4"/>
      <c r="F651" s="4">
        <v>651.0</v>
      </c>
      <c r="H651" s="4" t="s">
        <v>1320</v>
      </c>
      <c r="I651" s="4"/>
      <c r="N651" s="4"/>
      <c r="S651" s="4">
        <v>11.0</v>
      </c>
      <c r="W651" s="4"/>
      <c r="X651" s="4" t="s">
        <v>32</v>
      </c>
      <c r="Y651" s="4"/>
    </row>
    <row r="652" ht="15.75" customHeight="1">
      <c r="A652" s="4" t="s">
        <v>42</v>
      </c>
      <c r="B652" s="30" t="s">
        <v>1327</v>
      </c>
      <c r="C652" s="30" t="s">
        <v>1328</v>
      </c>
      <c r="D652" s="4"/>
      <c r="E652" s="4"/>
      <c r="F652" s="4">
        <v>652.0</v>
      </c>
      <c r="H652" s="4" t="s">
        <v>1320</v>
      </c>
      <c r="I652" s="4"/>
      <c r="N652" s="4"/>
      <c r="S652" s="4">
        <v>11.0</v>
      </c>
      <c r="W652" s="4"/>
      <c r="X652" s="4" t="s">
        <v>32</v>
      </c>
      <c r="Y652" s="4"/>
    </row>
    <row r="653" ht="15.75" customHeight="1">
      <c r="A653" s="30" t="s">
        <v>42</v>
      </c>
      <c r="B653" s="30" t="s">
        <v>1329</v>
      </c>
      <c r="C653" s="30" t="s">
        <v>1330</v>
      </c>
      <c r="D653" s="4"/>
      <c r="E653" s="4"/>
      <c r="F653" s="4">
        <v>653.0</v>
      </c>
      <c r="H653" s="30" t="s">
        <v>1320</v>
      </c>
      <c r="I653" s="4"/>
      <c r="N653" s="4"/>
      <c r="S653" s="4">
        <v>11.0</v>
      </c>
      <c r="W653" s="4"/>
      <c r="X653" s="4" t="s">
        <v>32</v>
      </c>
      <c r="Y653" s="4"/>
    </row>
    <row r="654" ht="15.75" customHeight="1">
      <c r="A654" s="30" t="s">
        <v>42</v>
      </c>
      <c r="B654" s="30" t="s">
        <v>1331</v>
      </c>
      <c r="C654" s="30" t="s">
        <v>1332</v>
      </c>
      <c r="D654" s="4"/>
      <c r="E654" s="4"/>
      <c r="F654" s="4">
        <v>654.0</v>
      </c>
      <c r="H654" s="30" t="s">
        <v>1320</v>
      </c>
      <c r="I654" s="4"/>
      <c r="N654" s="4"/>
      <c r="S654" s="4">
        <v>11.0</v>
      </c>
      <c r="W654" s="4"/>
      <c r="X654" s="4" t="s">
        <v>32</v>
      </c>
      <c r="Y654" s="4"/>
    </row>
    <row r="655" ht="15.75" customHeight="1">
      <c r="A655" s="4" t="s">
        <v>42</v>
      </c>
      <c r="B655" s="4" t="s">
        <v>1333</v>
      </c>
      <c r="C655" s="30" t="s">
        <v>1334</v>
      </c>
      <c r="D655" s="4"/>
      <c r="E655" s="4"/>
      <c r="F655" s="4">
        <v>655.0</v>
      </c>
      <c r="H655" s="4" t="s">
        <v>1320</v>
      </c>
      <c r="I655" s="4"/>
      <c r="N655" s="4"/>
      <c r="S655" s="4">
        <v>11.0</v>
      </c>
      <c r="W655" s="4"/>
      <c r="X655" s="4" t="s">
        <v>32</v>
      </c>
      <c r="Y655" s="4"/>
    </row>
    <row r="656" ht="15.75" customHeight="1">
      <c r="A656" s="4" t="s">
        <v>42</v>
      </c>
      <c r="B656" s="4" t="s">
        <v>1335</v>
      </c>
      <c r="C656" s="30" t="s">
        <v>1336</v>
      </c>
      <c r="D656" s="4"/>
      <c r="E656" s="4"/>
      <c r="F656" s="4">
        <v>656.0</v>
      </c>
      <c r="H656" s="4" t="s">
        <v>1320</v>
      </c>
      <c r="I656" s="4"/>
      <c r="N656" s="4"/>
      <c r="S656" s="4">
        <v>12.0</v>
      </c>
      <c r="W656" s="4"/>
      <c r="X656" s="4" t="s">
        <v>32</v>
      </c>
      <c r="Y656" s="4"/>
    </row>
    <row r="657" ht="15.75" customHeight="1">
      <c r="A657" s="30" t="s">
        <v>42</v>
      </c>
      <c r="B657" s="30" t="s">
        <v>1337</v>
      </c>
      <c r="C657" s="30" t="s">
        <v>1338</v>
      </c>
      <c r="D657" s="4"/>
      <c r="E657" s="4"/>
      <c r="F657" s="4">
        <v>657.0</v>
      </c>
      <c r="H657" s="30" t="s">
        <v>1320</v>
      </c>
      <c r="I657" s="4"/>
      <c r="N657" s="4"/>
      <c r="S657" s="4">
        <v>11.0</v>
      </c>
      <c r="W657" s="4"/>
      <c r="X657" s="4" t="s">
        <v>32</v>
      </c>
      <c r="Y657" s="4"/>
    </row>
    <row r="658" ht="15.75" customHeight="1">
      <c r="A658" s="4" t="s">
        <v>42</v>
      </c>
      <c r="B658" s="4" t="s">
        <v>1339</v>
      </c>
      <c r="C658" s="30" t="s">
        <v>1340</v>
      </c>
      <c r="D658" s="4"/>
      <c r="E658" s="4"/>
      <c r="F658" s="4">
        <v>658.0</v>
      </c>
      <c r="H658" s="4" t="s">
        <v>1320</v>
      </c>
      <c r="I658" s="4"/>
      <c r="N658" s="4"/>
      <c r="S658" s="4">
        <v>10.0</v>
      </c>
      <c r="W658" s="4"/>
      <c r="X658" s="4" t="s">
        <v>32</v>
      </c>
      <c r="Y658" s="4"/>
    </row>
    <row r="659" ht="15.75" customHeight="1">
      <c r="A659" s="54" t="s">
        <v>84</v>
      </c>
      <c r="B659" s="54"/>
      <c r="C659" s="54"/>
      <c r="D659" s="54"/>
      <c r="E659" s="54"/>
      <c r="F659" s="54">
        <v>659.0</v>
      </c>
      <c r="G659" s="54"/>
      <c r="H659" s="54"/>
      <c r="I659" s="54"/>
      <c r="J659" s="54"/>
      <c r="K659" s="54"/>
      <c r="L659" s="54"/>
      <c r="M659" s="54"/>
      <c r="N659" s="54"/>
      <c r="O659" s="54"/>
      <c r="P659" s="54"/>
      <c r="Q659" s="54"/>
      <c r="R659" s="54"/>
      <c r="S659" s="54"/>
      <c r="T659" s="54"/>
      <c r="U659" s="54"/>
      <c r="V659" s="54"/>
      <c r="W659" s="54"/>
      <c r="X659" s="54" t="s">
        <v>32</v>
      </c>
      <c r="Y659" s="54"/>
      <c r="Z659" s="54"/>
      <c r="AA659" s="54"/>
      <c r="AB659" s="54"/>
      <c r="AC659" s="54"/>
      <c r="AD659" s="54"/>
      <c r="AE659" s="54"/>
      <c r="AF659" s="54"/>
      <c r="AG659" s="54"/>
      <c r="AH659" s="54"/>
      <c r="AI659" s="54"/>
      <c r="AJ659" s="54"/>
      <c r="AK659" s="54"/>
      <c r="AL659" s="54"/>
      <c r="AM659" s="54"/>
      <c r="AN659" s="54"/>
      <c r="AO659" s="54"/>
      <c r="AP659" s="54"/>
      <c r="AQ659" s="54"/>
      <c r="AR659" s="54"/>
      <c r="AS659" s="54"/>
      <c r="AT659" s="54"/>
      <c r="AU659" s="54"/>
      <c r="AV659" s="54"/>
      <c r="AW659" s="54"/>
      <c r="AX659" s="54"/>
      <c r="AY659" s="54"/>
      <c r="AZ659" s="54"/>
      <c r="BA659" s="54"/>
    </row>
    <row r="660" ht="15.75" customHeight="1">
      <c r="A660" s="4"/>
      <c r="D660" s="4"/>
      <c r="E660" s="4"/>
      <c r="F660" s="4"/>
      <c r="H660" s="4"/>
      <c r="I660" s="4"/>
      <c r="N660" s="4"/>
      <c r="S660" s="4"/>
      <c r="W660" s="4"/>
      <c r="X660" s="4" t="s">
        <v>32</v>
      </c>
      <c r="Y660" s="4"/>
    </row>
    <row r="661" ht="15.75" customHeight="1">
      <c r="A661" s="4"/>
      <c r="D661" s="4"/>
      <c r="E661" s="4"/>
      <c r="F661" s="4"/>
      <c r="H661" s="4"/>
      <c r="I661" s="4"/>
      <c r="N661" s="4"/>
      <c r="S661" s="4"/>
      <c r="W661" s="4"/>
      <c r="X661" s="4" t="s">
        <v>32</v>
      </c>
      <c r="Y661" s="4"/>
    </row>
    <row r="662" ht="15.75" customHeight="1">
      <c r="A662" s="4"/>
      <c r="D662" s="4"/>
      <c r="E662" s="4"/>
      <c r="F662" s="4"/>
      <c r="H662" s="4"/>
      <c r="I662" s="4"/>
      <c r="N662" s="4"/>
      <c r="S662" s="4"/>
      <c r="W662" s="4"/>
      <c r="X662" s="4" t="s">
        <v>32</v>
      </c>
      <c r="Y662" s="4"/>
    </row>
    <row r="663" ht="15.75" customHeight="1">
      <c r="A663" s="4"/>
      <c r="D663" s="4"/>
      <c r="E663" s="4"/>
      <c r="F663" s="4"/>
      <c r="H663" s="4"/>
      <c r="I663" s="4"/>
      <c r="N663" s="4"/>
      <c r="S663" s="4"/>
      <c r="W663" s="4"/>
      <c r="X663" s="4" t="s">
        <v>32</v>
      </c>
      <c r="Y663" s="4"/>
    </row>
    <row r="664" ht="15.75" customHeight="1">
      <c r="A664" s="4"/>
      <c r="D664" s="4"/>
      <c r="E664" s="4"/>
      <c r="F664" s="4"/>
      <c r="H664" s="4"/>
      <c r="I664" s="4"/>
      <c r="N664" s="4"/>
      <c r="S664" s="4"/>
      <c r="W664" s="4"/>
      <c r="X664" s="4" t="s">
        <v>32</v>
      </c>
      <c r="Y664" s="4"/>
    </row>
    <row r="665" ht="15.75" customHeight="1">
      <c r="A665" s="4"/>
      <c r="D665" s="4"/>
      <c r="E665" s="4"/>
      <c r="F665" s="4"/>
      <c r="H665" s="4"/>
      <c r="I665" s="4"/>
      <c r="N665" s="4"/>
      <c r="S665" s="4"/>
      <c r="W665" s="4"/>
      <c r="X665" s="4" t="s">
        <v>32</v>
      </c>
      <c r="Y665" s="4"/>
    </row>
    <row r="666" ht="15.75" customHeight="1">
      <c r="A666" s="4"/>
      <c r="D666" s="4"/>
      <c r="E666" s="4"/>
      <c r="F666" s="4"/>
      <c r="H666" s="4"/>
      <c r="I666" s="4"/>
      <c r="N666" s="4"/>
      <c r="S666" s="4"/>
      <c r="W666" s="4"/>
      <c r="X666" s="4" t="s">
        <v>32</v>
      </c>
      <c r="Y666" s="4"/>
    </row>
    <row r="667" ht="15.75" customHeight="1">
      <c r="A667" s="4"/>
      <c r="D667" s="4"/>
      <c r="E667" s="4"/>
      <c r="F667" s="4"/>
      <c r="H667" s="4"/>
      <c r="I667" s="4"/>
      <c r="N667" s="4"/>
      <c r="S667" s="4"/>
      <c r="W667" s="4"/>
      <c r="X667" s="4" t="s">
        <v>32</v>
      </c>
      <c r="Y667" s="4"/>
    </row>
    <row r="668" ht="15.75" customHeight="1">
      <c r="A668" s="4"/>
      <c r="D668" s="4"/>
      <c r="E668" s="4"/>
      <c r="F668" s="4"/>
      <c r="H668" s="4"/>
      <c r="I668" s="4"/>
      <c r="N668" s="4"/>
      <c r="S668" s="4"/>
      <c r="W668" s="4"/>
      <c r="X668" s="4" t="s">
        <v>32</v>
      </c>
      <c r="Y668" s="4"/>
    </row>
    <row r="669" ht="15.75" customHeight="1">
      <c r="A669" s="4"/>
      <c r="D669" s="4"/>
      <c r="E669" s="4"/>
      <c r="F669" s="4"/>
      <c r="H669" s="4"/>
      <c r="I669" s="4"/>
      <c r="N669" s="4"/>
      <c r="S669" s="4"/>
      <c r="W669" s="4"/>
      <c r="X669" s="4" t="s">
        <v>32</v>
      </c>
      <c r="Y669" s="4"/>
    </row>
    <row r="670" ht="15.75" customHeight="1">
      <c r="A670" s="4"/>
      <c r="D670" s="4"/>
      <c r="E670" s="4"/>
      <c r="F670" s="4"/>
      <c r="H670" s="4"/>
      <c r="I670" s="4"/>
      <c r="N670" s="4"/>
      <c r="S670" s="4"/>
      <c r="W670" s="4"/>
      <c r="X670" s="4" t="s">
        <v>32</v>
      </c>
      <c r="Y670" s="4"/>
    </row>
    <row r="671" ht="15.75" customHeight="1">
      <c r="A671" s="4"/>
      <c r="D671" s="4"/>
      <c r="E671" s="4"/>
      <c r="F671" s="4"/>
      <c r="H671" s="4"/>
      <c r="I671" s="4"/>
      <c r="N671" s="4"/>
      <c r="S671" s="4"/>
      <c r="W671" s="4"/>
      <c r="X671" s="4" t="s">
        <v>32</v>
      </c>
      <c r="Y671" s="4"/>
    </row>
    <row r="672" ht="15.75" customHeight="1">
      <c r="A672" s="4"/>
      <c r="D672" s="4"/>
      <c r="E672" s="4"/>
      <c r="F672" s="4"/>
      <c r="H672" s="4"/>
      <c r="I672" s="4"/>
      <c r="N672" s="4"/>
      <c r="S672" s="4"/>
      <c r="W672" s="4"/>
      <c r="X672" s="4" t="s">
        <v>32</v>
      </c>
      <c r="Y672" s="4"/>
    </row>
    <row r="673" ht="15.75" customHeight="1">
      <c r="A673" s="4"/>
      <c r="D673" s="4"/>
      <c r="E673" s="4"/>
      <c r="F673" s="4"/>
      <c r="H673" s="4"/>
      <c r="I673" s="4"/>
      <c r="N673" s="4"/>
      <c r="S673" s="4"/>
      <c r="W673" s="4"/>
      <c r="X673" s="4" t="s">
        <v>32</v>
      </c>
      <c r="Y673" s="4"/>
    </row>
    <row r="674" ht="15.75" customHeight="1">
      <c r="A674" s="4"/>
      <c r="D674" s="4"/>
      <c r="E674" s="4"/>
      <c r="F674" s="4"/>
      <c r="H674" s="4"/>
      <c r="I674" s="4"/>
      <c r="N674" s="4"/>
      <c r="S674" s="4"/>
      <c r="W674" s="4"/>
      <c r="X674" s="4" t="s">
        <v>32</v>
      </c>
      <c r="Y674" s="4"/>
    </row>
    <row r="675" ht="15.75" customHeight="1">
      <c r="A675" s="4"/>
      <c r="D675" s="4"/>
      <c r="E675" s="4"/>
      <c r="F675" s="4"/>
      <c r="H675" s="4"/>
      <c r="I675" s="4"/>
      <c r="N675" s="4"/>
      <c r="S675" s="4"/>
      <c r="W675" s="4"/>
      <c r="X675" s="4" t="s">
        <v>32</v>
      </c>
      <c r="Y675" s="4"/>
    </row>
    <row r="676" ht="15.75" customHeight="1">
      <c r="A676" s="4"/>
      <c r="D676" s="4"/>
      <c r="E676" s="4"/>
      <c r="F676" s="4"/>
      <c r="H676" s="4"/>
      <c r="I676" s="4"/>
      <c r="N676" s="4"/>
      <c r="S676" s="4"/>
      <c r="W676" s="4"/>
      <c r="X676" s="4" t="s">
        <v>32</v>
      </c>
      <c r="Y676" s="4"/>
    </row>
    <row r="677" ht="15.75" customHeight="1">
      <c r="A677" s="4"/>
      <c r="D677" s="4"/>
      <c r="E677" s="4"/>
      <c r="F677" s="4"/>
      <c r="H677" s="4"/>
      <c r="I677" s="4"/>
      <c r="N677" s="4"/>
      <c r="S677" s="4"/>
      <c r="W677" s="4"/>
      <c r="X677" s="4" t="s">
        <v>32</v>
      </c>
      <c r="Y677" s="4"/>
    </row>
    <row r="678" ht="15.75" customHeight="1">
      <c r="A678" s="4"/>
      <c r="D678" s="4"/>
      <c r="E678" s="4"/>
      <c r="F678" s="4"/>
      <c r="H678" s="4"/>
      <c r="I678" s="4"/>
      <c r="N678" s="4"/>
      <c r="S678" s="4"/>
      <c r="W678" s="4"/>
      <c r="X678" s="4" t="s">
        <v>32</v>
      </c>
      <c r="Y678" s="4"/>
    </row>
    <row r="679" ht="15.75" customHeight="1">
      <c r="A679" s="4"/>
      <c r="D679" s="4"/>
      <c r="E679" s="4"/>
      <c r="F679" s="4"/>
      <c r="H679" s="4"/>
      <c r="I679" s="4"/>
      <c r="N679" s="4"/>
      <c r="S679" s="4"/>
      <c r="W679" s="4"/>
      <c r="X679" s="4" t="s">
        <v>32</v>
      </c>
      <c r="Y679" s="4"/>
    </row>
    <row r="680" ht="15.75" customHeight="1">
      <c r="A680" s="4"/>
      <c r="D680" s="4"/>
      <c r="E680" s="4"/>
      <c r="F680" s="4"/>
      <c r="H680" s="4"/>
      <c r="I680" s="4"/>
      <c r="N680" s="4"/>
      <c r="S680" s="4"/>
      <c r="W680" s="4"/>
      <c r="X680" s="4" t="s">
        <v>32</v>
      </c>
      <c r="Y680" s="4"/>
    </row>
    <row r="681" ht="15.75" customHeight="1">
      <c r="A681" s="4"/>
      <c r="D681" s="4"/>
      <c r="E681" s="4"/>
      <c r="F681" s="4"/>
      <c r="H681" s="4"/>
      <c r="I681" s="4"/>
      <c r="N681" s="4"/>
      <c r="S681" s="4"/>
      <c r="W681" s="4"/>
      <c r="X681" s="4" t="s">
        <v>32</v>
      </c>
      <c r="Y681" s="4"/>
    </row>
    <row r="682" ht="15.75" customHeight="1">
      <c r="A682" s="4"/>
      <c r="D682" s="4"/>
      <c r="E682" s="4"/>
      <c r="F682" s="4"/>
      <c r="H682" s="4"/>
      <c r="I682" s="4"/>
      <c r="N682" s="4"/>
      <c r="S682" s="4"/>
      <c r="W682" s="4"/>
      <c r="X682" s="4" t="s">
        <v>32</v>
      </c>
      <c r="Y682" s="4"/>
    </row>
    <row r="683" ht="15.75" customHeight="1">
      <c r="A683" s="4"/>
      <c r="D683" s="4"/>
      <c r="E683" s="4"/>
      <c r="F683" s="4"/>
      <c r="H683" s="4"/>
      <c r="I683" s="4"/>
      <c r="N683" s="4"/>
      <c r="S683" s="4"/>
      <c r="W683" s="4"/>
      <c r="X683" s="4" t="s">
        <v>32</v>
      </c>
      <c r="Y683" s="4"/>
    </row>
    <row r="684" ht="15.75" customHeight="1">
      <c r="A684" s="4"/>
      <c r="D684" s="4"/>
      <c r="E684" s="4"/>
      <c r="F684" s="4"/>
      <c r="H684" s="4"/>
      <c r="I684" s="4"/>
      <c r="N684" s="4"/>
      <c r="S684" s="4"/>
      <c r="W684" s="4"/>
      <c r="X684" s="4" t="s">
        <v>32</v>
      </c>
      <c r="Y684" s="4"/>
    </row>
    <row r="685" ht="15.75" customHeight="1">
      <c r="A685" s="4"/>
      <c r="D685" s="4"/>
      <c r="E685" s="4"/>
      <c r="F685" s="4"/>
      <c r="H685" s="4"/>
      <c r="I685" s="4"/>
      <c r="N685" s="4"/>
      <c r="S685" s="4"/>
      <c r="W685" s="4"/>
      <c r="X685" s="4" t="s">
        <v>32</v>
      </c>
      <c r="Y685" s="4"/>
    </row>
    <row r="686" ht="15.75" customHeight="1">
      <c r="A686" s="4"/>
      <c r="D686" s="4"/>
      <c r="E686" s="4"/>
      <c r="F686" s="4"/>
      <c r="H686" s="4"/>
      <c r="I686" s="4"/>
      <c r="N686" s="4"/>
      <c r="S686" s="4"/>
      <c r="W686" s="4"/>
      <c r="X686" s="4" t="s">
        <v>32</v>
      </c>
      <c r="Y686" s="4"/>
    </row>
    <row r="687" ht="15.75" customHeight="1">
      <c r="A687" s="4"/>
      <c r="D687" s="4"/>
      <c r="E687" s="4"/>
      <c r="F687" s="4"/>
      <c r="H687" s="4"/>
      <c r="I687" s="4"/>
      <c r="N687" s="4"/>
      <c r="S687" s="4"/>
      <c r="W687" s="4"/>
      <c r="X687" s="4" t="s">
        <v>32</v>
      </c>
      <c r="Y687" s="4"/>
    </row>
    <row r="688" ht="15.75" customHeight="1">
      <c r="A688" s="4"/>
      <c r="D688" s="4"/>
      <c r="E688" s="4"/>
      <c r="F688" s="4"/>
      <c r="H688" s="4"/>
      <c r="I688" s="4"/>
      <c r="N688" s="4"/>
      <c r="S688" s="4"/>
      <c r="W688" s="4"/>
      <c r="X688" s="4" t="s">
        <v>32</v>
      </c>
      <c r="Y688" s="4"/>
    </row>
    <row r="689" ht="15.75" customHeight="1">
      <c r="A689" s="4"/>
      <c r="D689" s="4"/>
      <c r="E689" s="4"/>
      <c r="F689" s="4"/>
      <c r="H689" s="4"/>
      <c r="I689" s="4"/>
      <c r="N689" s="4"/>
      <c r="S689" s="4"/>
      <c r="W689" s="4"/>
      <c r="X689" s="4" t="s">
        <v>32</v>
      </c>
      <c r="Y689" s="4"/>
    </row>
    <row r="690" ht="15.75" customHeight="1">
      <c r="A690" s="4"/>
      <c r="D690" s="4"/>
      <c r="E690" s="4"/>
      <c r="F690" s="4"/>
      <c r="H690" s="4"/>
      <c r="I690" s="4"/>
      <c r="N690" s="4"/>
      <c r="S690" s="4"/>
      <c r="W690" s="4"/>
      <c r="X690" s="4" t="s">
        <v>32</v>
      </c>
      <c r="Y690" s="4"/>
    </row>
    <row r="691" ht="15.75" customHeight="1">
      <c r="A691" s="4"/>
      <c r="D691" s="4"/>
      <c r="E691" s="4"/>
      <c r="F691" s="4"/>
      <c r="H691" s="4"/>
      <c r="I691" s="4"/>
      <c r="N691" s="4"/>
      <c r="S691" s="4"/>
      <c r="W691" s="4"/>
      <c r="X691" s="4" t="s">
        <v>32</v>
      </c>
      <c r="Y691" s="4"/>
    </row>
    <row r="692" ht="15.75" customHeight="1">
      <c r="A692" s="4"/>
      <c r="D692" s="4"/>
      <c r="E692" s="4"/>
      <c r="F692" s="4"/>
      <c r="H692" s="4"/>
      <c r="I692" s="4"/>
      <c r="N692" s="4"/>
      <c r="S692" s="4"/>
      <c r="W692" s="4"/>
      <c r="X692" s="4" t="s">
        <v>32</v>
      </c>
      <c r="Y692" s="4"/>
    </row>
    <row r="693" ht="15.75" customHeight="1">
      <c r="A693" s="4"/>
      <c r="D693" s="4"/>
      <c r="E693" s="4"/>
      <c r="F693" s="4"/>
      <c r="H693" s="4"/>
      <c r="I693" s="4"/>
      <c r="N693" s="4"/>
      <c r="S693" s="4"/>
      <c r="W693" s="4"/>
      <c r="X693" s="4" t="s">
        <v>32</v>
      </c>
      <c r="Y693" s="4"/>
    </row>
    <row r="694" ht="15.75" customHeight="1">
      <c r="A694" s="4"/>
      <c r="D694" s="4"/>
      <c r="E694" s="4"/>
      <c r="F694" s="4"/>
      <c r="H694" s="4"/>
      <c r="I694" s="4"/>
      <c r="N694" s="4"/>
      <c r="S694" s="4"/>
      <c r="W694" s="4"/>
      <c r="X694" s="4" t="s">
        <v>32</v>
      </c>
      <c r="Y694" s="4"/>
    </row>
    <row r="695" ht="15.75" customHeight="1">
      <c r="A695" s="4"/>
      <c r="D695" s="4"/>
      <c r="E695" s="4"/>
      <c r="F695" s="4"/>
      <c r="H695" s="4"/>
      <c r="I695" s="4"/>
      <c r="N695" s="4"/>
      <c r="S695" s="4"/>
      <c r="W695" s="4"/>
      <c r="X695" s="4" t="s">
        <v>32</v>
      </c>
      <c r="Y695" s="4"/>
    </row>
    <row r="696" ht="15.75" customHeight="1">
      <c r="A696" s="4"/>
      <c r="D696" s="4"/>
      <c r="E696" s="4"/>
      <c r="F696" s="4"/>
      <c r="H696" s="4"/>
      <c r="I696" s="4"/>
      <c r="N696" s="4"/>
      <c r="S696" s="4"/>
      <c r="W696" s="4"/>
      <c r="X696" s="4" t="s">
        <v>32</v>
      </c>
      <c r="Y696" s="4"/>
    </row>
    <row r="697" ht="15.75" customHeight="1">
      <c r="A697" s="4"/>
      <c r="D697" s="4"/>
      <c r="E697" s="4"/>
      <c r="F697" s="4"/>
      <c r="H697" s="4"/>
      <c r="I697" s="4"/>
      <c r="N697" s="4"/>
      <c r="S697" s="4"/>
      <c r="W697" s="4"/>
      <c r="X697" s="4" t="s">
        <v>32</v>
      </c>
      <c r="Y697" s="4"/>
    </row>
    <row r="698" ht="15.75" customHeight="1">
      <c r="A698" s="4"/>
      <c r="D698" s="4"/>
      <c r="E698" s="4"/>
      <c r="F698" s="4"/>
      <c r="H698" s="4"/>
      <c r="I698" s="4"/>
      <c r="N698" s="4"/>
      <c r="S698" s="4"/>
      <c r="W698" s="4"/>
      <c r="X698" s="4" t="s">
        <v>32</v>
      </c>
      <c r="Y698" s="4"/>
    </row>
    <row r="699" ht="15.75" customHeight="1">
      <c r="A699" s="4"/>
      <c r="D699" s="4"/>
      <c r="E699" s="4"/>
      <c r="F699" s="4"/>
      <c r="H699" s="4"/>
      <c r="I699" s="4"/>
      <c r="N699" s="4"/>
      <c r="S699" s="4"/>
      <c r="W699" s="4"/>
      <c r="X699" s="4" t="s">
        <v>32</v>
      </c>
      <c r="Y699" s="4"/>
    </row>
    <row r="700" ht="15.75" customHeight="1">
      <c r="A700" s="4"/>
      <c r="D700" s="4"/>
      <c r="E700" s="4"/>
      <c r="F700" s="4"/>
      <c r="H700" s="4"/>
      <c r="I700" s="4"/>
      <c r="N700" s="4"/>
      <c r="S700" s="4"/>
      <c r="W700" s="4"/>
      <c r="X700" s="4" t="s">
        <v>32</v>
      </c>
      <c r="Y700" s="4"/>
    </row>
    <row r="701" ht="15.75" customHeight="1">
      <c r="A701" s="4"/>
      <c r="D701" s="4"/>
      <c r="E701" s="4"/>
      <c r="F701" s="4"/>
      <c r="H701" s="4"/>
      <c r="I701" s="4"/>
      <c r="N701" s="4"/>
      <c r="S701" s="4"/>
      <c r="W701" s="4"/>
      <c r="X701" s="4" t="s">
        <v>32</v>
      </c>
      <c r="Y701" s="4"/>
    </row>
    <row r="702" ht="15.75" customHeight="1">
      <c r="A702" s="4"/>
      <c r="D702" s="4"/>
      <c r="E702" s="4"/>
      <c r="F702" s="4"/>
      <c r="H702" s="4"/>
      <c r="I702" s="4"/>
      <c r="N702" s="4"/>
      <c r="S702" s="4"/>
      <c r="W702" s="4"/>
      <c r="X702" s="4" t="s">
        <v>32</v>
      </c>
      <c r="Y702" s="4"/>
    </row>
    <row r="703" ht="15.75" customHeight="1">
      <c r="A703" s="4"/>
      <c r="D703" s="4"/>
      <c r="E703" s="4"/>
      <c r="F703" s="4"/>
      <c r="H703" s="4"/>
      <c r="I703" s="4"/>
      <c r="N703" s="4"/>
      <c r="S703" s="4"/>
      <c r="W703" s="4"/>
      <c r="X703" s="4" t="s">
        <v>32</v>
      </c>
      <c r="Y703" s="4"/>
    </row>
    <row r="704" ht="15.75" customHeight="1">
      <c r="A704" s="4"/>
      <c r="D704" s="4"/>
      <c r="E704" s="4"/>
      <c r="F704" s="4"/>
      <c r="H704" s="4"/>
      <c r="I704" s="4"/>
      <c r="N704" s="4"/>
      <c r="S704" s="4"/>
      <c r="W704" s="4"/>
      <c r="X704" s="4" t="s">
        <v>32</v>
      </c>
      <c r="Y704" s="4"/>
    </row>
    <row r="705" ht="15.75" customHeight="1">
      <c r="A705" s="4"/>
      <c r="D705" s="4"/>
      <c r="E705" s="4"/>
      <c r="F705" s="4"/>
      <c r="H705" s="4"/>
      <c r="I705" s="4"/>
      <c r="N705" s="4"/>
      <c r="S705" s="4"/>
      <c r="W705" s="4"/>
      <c r="X705" s="4" t="s">
        <v>32</v>
      </c>
      <c r="Y705" s="4"/>
    </row>
    <row r="706" ht="15.75" customHeight="1">
      <c r="A706" s="4"/>
      <c r="D706" s="4"/>
      <c r="E706" s="4"/>
      <c r="F706" s="4"/>
      <c r="H706" s="4"/>
      <c r="I706" s="4"/>
      <c r="N706" s="4"/>
      <c r="S706" s="4"/>
      <c r="W706" s="4"/>
      <c r="X706" s="4" t="s">
        <v>32</v>
      </c>
      <c r="Y706" s="4"/>
    </row>
    <row r="707" ht="15.75" customHeight="1">
      <c r="A707" s="4"/>
      <c r="D707" s="4"/>
      <c r="E707" s="4"/>
      <c r="F707" s="4"/>
      <c r="H707" s="4"/>
      <c r="I707" s="4"/>
      <c r="N707" s="4"/>
      <c r="S707" s="4"/>
      <c r="W707" s="4"/>
      <c r="X707" s="4" t="s">
        <v>32</v>
      </c>
      <c r="Y707" s="4"/>
    </row>
    <row r="708" ht="15.75" customHeight="1">
      <c r="A708" s="4"/>
      <c r="D708" s="4"/>
      <c r="E708" s="4"/>
      <c r="F708" s="4"/>
      <c r="H708" s="4"/>
      <c r="I708" s="4"/>
      <c r="N708" s="4"/>
      <c r="S708" s="4"/>
      <c r="W708" s="4"/>
      <c r="X708" s="4" t="s">
        <v>32</v>
      </c>
      <c r="Y708" s="4"/>
    </row>
    <row r="709" ht="15.75" customHeight="1">
      <c r="A709" s="4"/>
      <c r="D709" s="4"/>
      <c r="E709" s="4"/>
      <c r="F709" s="4"/>
      <c r="H709" s="4"/>
      <c r="I709" s="4"/>
      <c r="N709" s="4"/>
      <c r="S709" s="4"/>
      <c r="W709" s="4"/>
      <c r="X709" s="4" t="s">
        <v>32</v>
      </c>
      <c r="Y709" s="4"/>
    </row>
    <row r="710" ht="15.75" customHeight="1">
      <c r="A710" s="4"/>
      <c r="D710" s="4"/>
      <c r="E710" s="4"/>
      <c r="F710" s="4"/>
      <c r="H710" s="4"/>
      <c r="I710" s="4"/>
      <c r="N710" s="4"/>
      <c r="S710" s="4"/>
      <c r="W710" s="4"/>
      <c r="X710" s="4" t="s">
        <v>32</v>
      </c>
      <c r="Y710" s="4"/>
    </row>
    <row r="711" ht="15.75" customHeight="1">
      <c r="A711" s="4"/>
      <c r="D711" s="4"/>
      <c r="E711" s="4"/>
      <c r="F711" s="4"/>
      <c r="H711" s="4"/>
      <c r="I711" s="4"/>
      <c r="N711" s="4"/>
      <c r="S711" s="4"/>
      <c r="W711" s="4"/>
      <c r="X711" s="4" t="s">
        <v>32</v>
      </c>
      <c r="Y711" s="4"/>
    </row>
    <row r="712" ht="15.75" customHeight="1">
      <c r="A712" s="4"/>
      <c r="D712" s="4"/>
      <c r="E712" s="4"/>
      <c r="F712" s="4"/>
      <c r="H712" s="4"/>
      <c r="I712" s="4"/>
      <c r="N712" s="4"/>
      <c r="S712" s="4"/>
      <c r="W712" s="4"/>
      <c r="X712" s="4" t="s">
        <v>32</v>
      </c>
      <c r="Y712" s="4"/>
    </row>
    <row r="713" ht="15.75" customHeight="1">
      <c r="A713" s="4"/>
      <c r="D713" s="4"/>
      <c r="E713" s="4"/>
      <c r="F713" s="4"/>
      <c r="H713" s="4"/>
      <c r="I713" s="4"/>
      <c r="N713" s="4"/>
      <c r="S713" s="4"/>
      <c r="W713" s="4"/>
      <c r="X713" s="4" t="s">
        <v>32</v>
      </c>
      <c r="Y713" s="4"/>
    </row>
    <row r="714" ht="15.75" customHeight="1">
      <c r="A714" s="4"/>
      <c r="D714" s="4"/>
      <c r="E714" s="4"/>
      <c r="F714" s="4"/>
      <c r="H714" s="4"/>
      <c r="I714" s="4"/>
      <c r="N714" s="4"/>
      <c r="S714" s="4"/>
      <c r="W714" s="4"/>
      <c r="X714" s="4" t="s">
        <v>32</v>
      </c>
      <c r="Y714" s="4"/>
    </row>
    <row r="715" ht="15.75" customHeight="1">
      <c r="A715" s="4"/>
      <c r="D715" s="4"/>
      <c r="E715" s="4"/>
      <c r="F715" s="4"/>
      <c r="H715" s="4"/>
      <c r="I715" s="4"/>
      <c r="N715" s="4"/>
      <c r="S715" s="4"/>
      <c r="W715" s="4"/>
      <c r="X715" s="4" t="s">
        <v>32</v>
      </c>
      <c r="Y715" s="4"/>
    </row>
    <row r="716" ht="15.75" customHeight="1">
      <c r="A716" s="4"/>
      <c r="D716" s="4"/>
      <c r="E716" s="4"/>
      <c r="F716" s="4"/>
      <c r="H716" s="4"/>
      <c r="I716" s="4"/>
      <c r="N716" s="4"/>
      <c r="S716" s="4"/>
      <c r="W716" s="4"/>
      <c r="X716" s="4" t="s">
        <v>32</v>
      </c>
      <c r="Y716" s="4"/>
    </row>
    <row r="717" ht="15.75" customHeight="1">
      <c r="A717" s="4"/>
      <c r="D717" s="4"/>
      <c r="E717" s="4"/>
      <c r="F717" s="4"/>
      <c r="H717" s="4"/>
      <c r="I717" s="4"/>
      <c r="N717" s="4"/>
      <c r="S717" s="4"/>
      <c r="W717" s="4"/>
      <c r="X717" s="4" t="s">
        <v>32</v>
      </c>
      <c r="Y717" s="4"/>
    </row>
    <row r="718" ht="15.75" customHeight="1">
      <c r="A718" s="4"/>
      <c r="D718" s="4"/>
      <c r="E718" s="4"/>
      <c r="F718" s="4"/>
      <c r="H718" s="4"/>
      <c r="I718" s="4"/>
      <c r="N718" s="4"/>
      <c r="S718" s="4"/>
      <c r="W718" s="4"/>
      <c r="X718" s="4" t="s">
        <v>32</v>
      </c>
      <c r="Y718" s="4"/>
    </row>
    <row r="719" ht="15.75" customHeight="1">
      <c r="A719" s="4"/>
      <c r="D719" s="4"/>
      <c r="E719" s="4"/>
      <c r="F719" s="4"/>
      <c r="H719" s="4"/>
      <c r="I719" s="4"/>
      <c r="N719" s="4"/>
      <c r="S719" s="4"/>
      <c r="W719" s="4"/>
      <c r="X719" s="4" t="s">
        <v>32</v>
      </c>
      <c r="Y719" s="4"/>
    </row>
    <row r="720" ht="15.75" customHeight="1">
      <c r="A720" s="4"/>
      <c r="D720" s="4"/>
      <c r="E720" s="4"/>
      <c r="F720" s="4"/>
      <c r="H720" s="4"/>
      <c r="I720" s="4"/>
      <c r="N720" s="4"/>
      <c r="S720" s="4"/>
      <c r="W720" s="4"/>
      <c r="X720" s="4" t="s">
        <v>32</v>
      </c>
      <c r="Y720" s="4"/>
    </row>
    <row r="721" ht="15.75" customHeight="1">
      <c r="A721" s="4"/>
      <c r="D721" s="4"/>
      <c r="E721" s="4"/>
      <c r="F721" s="4"/>
      <c r="H721" s="4"/>
      <c r="I721" s="4"/>
      <c r="N721" s="4"/>
      <c r="S721" s="4"/>
      <c r="W721" s="4"/>
      <c r="X721" s="4" t="s">
        <v>32</v>
      </c>
      <c r="Y721" s="4"/>
    </row>
    <row r="722" ht="15.75" customHeight="1">
      <c r="A722" s="4"/>
      <c r="D722" s="4"/>
      <c r="E722" s="4"/>
      <c r="F722" s="4"/>
      <c r="H722" s="4"/>
      <c r="I722" s="4"/>
      <c r="N722" s="4"/>
      <c r="S722" s="4"/>
      <c r="W722" s="4"/>
      <c r="X722" s="4" t="s">
        <v>32</v>
      </c>
      <c r="Y722" s="4"/>
    </row>
    <row r="723" ht="15.75" customHeight="1">
      <c r="A723" s="4"/>
      <c r="D723" s="4"/>
      <c r="E723" s="4"/>
      <c r="F723" s="4"/>
      <c r="H723" s="4"/>
      <c r="I723" s="4"/>
      <c r="N723" s="4"/>
      <c r="S723" s="4"/>
      <c r="W723" s="4"/>
      <c r="X723" s="4" t="s">
        <v>32</v>
      </c>
      <c r="Y723" s="4"/>
    </row>
    <row r="724" ht="15.75" customHeight="1">
      <c r="A724" s="4"/>
      <c r="D724" s="4"/>
      <c r="E724" s="4"/>
      <c r="F724" s="4"/>
      <c r="H724" s="4"/>
      <c r="I724" s="4"/>
      <c r="N724" s="4"/>
      <c r="S724" s="4"/>
      <c r="W724" s="4"/>
      <c r="X724" s="4" t="s">
        <v>32</v>
      </c>
      <c r="Y724" s="4"/>
    </row>
    <row r="725" ht="15.75" customHeight="1">
      <c r="A725" s="4"/>
      <c r="D725" s="4"/>
      <c r="E725" s="4"/>
      <c r="F725" s="4"/>
      <c r="H725" s="4"/>
      <c r="I725" s="4"/>
      <c r="N725" s="4"/>
      <c r="S725" s="4"/>
      <c r="W725" s="4"/>
      <c r="X725" s="4" t="s">
        <v>32</v>
      </c>
      <c r="Y725" s="4"/>
    </row>
    <row r="726" ht="15.75" customHeight="1">
      <c r="A726" s="4"/>
      <c r="D726" s="4"/>
      <c r="E726" s="4"/>
      <c r="F726" s="4"/>
      <c r="H726" s="4"/>
      <c r="I726" s="4"/>
      <c r="N726" s="4"/>
      <c r="S726" s="4"/>
      <c r="W726" s="4"/>
      <c r="X726" s="4" t="s">
        <v>32</v>
      </c>
      <c r="Y726" s="4"/>
    </row>
    <row r="727" ht="15.75" customHeight="1">
      <c r="A727" s="4"/>
      <c r="D727" s="4"/>
      <c r="E727" s="4"/>
      <c r="F727" s="4"/>
      <c r="H727" s="4"/>
      <c r="I727" s="4"/>
      <c r="N727" s="4"/>
      <c r="S727" s="4"/>
      <c r="W727" s="4"/>
      <c r="X727" s="4" t="s">
        <v>32</v>
      </c>
      <c r="Y727" s="4"/>
    </row>
    <row r="728" ht="15.75" customHeight="1">
      <c r="A728" s="4"/>
      <c r="D728" s="4"/>
      <c r="E728" s="4"/>
      <c r="F728" s="4"/>
      <c r="H728" s="4"/>
      <c r="I728" s="4"/>
      <c r="N728" s="4"/>
      <c r="S728" s="4"/>
      <c r="W728" s="4"/>
      <c r="X728" s="4" t="s">
        <v>32</v>
      </c>
      <c r="Y728" s="4"/>
    </row>
    <row r="729" ht="15.75" customHeight="1">
      <c r="A729" s="4"/>
      <c r="D729" s="4"/>
      <c r="E729" s="4"/>
      <c r="F729" s="4"/>
      <c r="H729" s="4"/>
      <c r="I729" s="4"/>
      <c r="N729" s="4"/>
      <c r="S729" s="4"/>
      <c r="W729" s="4"/>
      <c r="X729" s="4" t="s">
        <v>32</v>
      </c>
      <c r="Y729" s="4"/>
    </row>
    <row r="730" ht="15.75" customHeight="1">
      <c r="A730" s="4"/>
      <c r="D730" s="4"/>
      <c r="E730" s="4"/>
      <c r="F730" s="4"/>
      <c r="H730" s="4"/>
      <c r="I730" s="4"/>
      <c r="N730" s="4"/>
      <c r="S730" s="4"/>
      <c r="W730" s="4"/>
      <c r="X730" s="4" t="s">
        <v>32</v>
      </c>
      <c r="Y730" s="4"/>
    </row>
    <row r="731" ht="15.75" customHeight="1">
      <c r="A731" s="4"/>
      <c r="D731" s="4"/>
      <c r="E731" s="4"/>
      <c r="F731" s="4"/>
      <c r="H731" s="4"/>
      <c r="I731" s="4"/>
      <c r="N731" s="4"/>
      <c r="S731" s="4"/>
      <c r="W731" s="4"/>
      <c r="X731" s="4" t="s">
        <v>32</v>
      </c>
      <c r="Y731" s="4"/>
    </row>
    <row r="732" ht="15.75" customHeight="1">
      <c r="A732" s="4"/>
      <c r="D732" s="4"/>
      <c r="E732" s="4"/>
      <c r="F732" s="4"/>
      <c r="H732" s="4"/>
      <c r="I732" s="4"/>
      <c r="N732" s="4"/>
      <c r="S732" s="4"/>
      <c r="W732" s="4"/>
      <c r="X732" s="4" t="s">
        <v>32</v>
      </c>
      <c r="Y732" s="4"/>
    </row>
    <row r="733" ht="15.75" customHeight="1">
      <c r="A733" s="4"/>
      <c r="D733" s="4"/>
      <c r="E733" s="4"/>
      <c r="F733" s="4"/>
      <c r="H733" s="4"/>
      <c r="I733" s="4"/>
      <c r="N733" s="4"/>
      <c r="S733" s="4"/>
      <c r="W733" s="4"/>
      <c r="X733" s="4" t="s">
        <v>32</v>
      </c>
      <c r="Y733" s="4"/>
    </row>
    <row r="734" ht="15.75" customHeight="1">
      <c r="A734" s="4"/>
      <c r="D734" s="4"/>
      <c r="E734" s="4"/>
      <c r="F734" s="4"/>
      <c r="H734" s="4"/>
      <c r="I734" s="4"/>
      <c r="N734" s="4"/>
      <c r="S734" s="4"/>
      <c r="W734" s="4"/>
      <c r="X734" s="4" t="s">
        <v>32</v>
      </c>
      <c r="Y734" s="4"/>
    </row>
    <row r="735" ht="15.75" customHeight="1">
      <c r="A735" s="4"/>
      <c r="D735" s="4"/>
      <c r="E735" s="4"/>
      <c r="F735" s="4"/>
      <c r="H735" s="4"/>
      <c r="I735" s="4"/>
      <c r="N735" s="4"/>
      <c r="S735" s="4"/>
      <c r="W735" s="4"/>
      <c r="X735" s="4" t="s">
        <v>32</v>
      </c>
      <c r="Y735" s="4"/>
    </row>
    <row r="736" ht="15.75" customHeight="1">
      <c r="A736" s="4"/>
      <c r="D736" s="4"/>
      <c r="E736" s="4"/>
      <c r="F736" s="4"/>
      <c r="H736" s="4"/>
      <c r="I736" s="4"/>
      <c r="N736" s="4"/>
      <c r="S736" s="4"/>
      <c r="W736" s="4"/>
      <c r="X736" s="4" t="s">
        <v>32</v>
      </c>
      <c r="Y736" s="4"/>
    </row>
    <row r="737" ht="15.75" customHeight="1">
      <c r="A737" s="4"/>
      <c r="D737" s="4"/>
      <c r="E737" s="4"/>
      <c r="F737" s="4"/>
      <c r="H737" s="4"/>
      <c r="I737" s="4"/>
      <c r="N737" s="4"/>
      <c r="S737" s="4"/>
      <c r="W737" s="4"/>
      <c r="X737" s="4" t="s">
        <v>32</v>
      </c>
      <c r="Y737" s="4"/>
    </row>
    <row r="738" ht="15.75" customHeight="1">
      <c r="A738" s="4"/>
      <c r="D738" s="4"/>
      <c r="E738" s="4"/>
      <c r="F738" s="4"/>
      <c r="H738" s="4"/>
      <c r="I738" s="4"/>
      <c r="N738" s="4"/>
      <c r="S738" s="4"/>
      <c r="W738" s="4"/>
      <c r="X738" s="4" t="s">
        <v>32</v>
      </c>
      <c r="Y738" s="4"/>
    </row>
    <row r="739" ht="15.75" customHeight="1">
      <c r="A739" s="4"/>
      <c r="D739" s="4"/>
      <c r="E739" s="4"/>
      <c r="F739" s="4"/>
      <c r="H739" s="4"/>
      <c r="I739" s="4"/>
      <c r="N739" s="4"/>
      <c r="S739" s="4"/>
      <c r="W739" s="4"/>
      <c r="X739" s="4" t="s">
        <v>32</v>
      </c>
      <c r="Y739" s="4"/>
    </row>
    <row r="740" ht="15.75" customHeight="1">
      <c r="A740" s="4"/>
      <c r="D740" s="4"/>
      <c r="E740" s="4"/>
      <c r="F740" s="4"/>
      <c r="H740" s="4"/>
      <c r="I740" s="4"/>
      <c r="N740" s="4"/>
      <c r="S740" s="4"/>
      <c r="W740" s="4"/>
      <c r="X740" s="4" t="s">
        <v>32</v>
      </c>
      <c r="Y740" s="4"/>
    </row>
    <row r="741" ht="15.75" customHeight="1">
      <c r="A741" s="4"/>
      <c r="D741" s="4"/>
      <c r="E741" s="4"/>
      <c r="F741" s="4"/>
      <c r="H741" s="4"/>
      <c r="I741" s="4"/>
      <c r="N741" s="4"/>
      <c r="S741" s="4"/>
      <c r="W741" s="4"/>
      <c r="X741" s="4" t="s">
        <v>32</v>
      </c>
      <c r="Y741" s="4"/>
    </row>
    <row r="742" ht="15.75" customHeight="1">
      <c r="A742" s="4"/>
      <c r="D742" s="4"/>
      <c r="E742" s="4"/>
      <c r="F742" s="4"/>
      <c r="H742" s="4"/>
      <c r="I742" s="4"/>
      <c r="N742" s="4"/>
      <c r="S742" s="4"/>
      <c r="W742" s="4"/>
      <c r="X742" s="4" t="s">
        <v>32</v>
      </c>
      <c r="Y742" s="4"/>
    </row>
    <row r="743" ht="15.75" customHeight="1">
      <c r="A743" s="4"/>
      <c r="D743" s="4"/>
      <c r="E743" s="4"/>
      <c r="F743" s="4"/>
      <c r="H743" s="4"/>
      <c r="I743" s="4"/>
      <c r="N743" s="4"/>
      <c r="S743" s="4"/>
      <c r="W743" s="4"/>
      <c r="X743" s="4" t="s">
        <v>32</v>
      </c>
      <c r="Y743" s="4"/>
    </row>
    <row r="744" ht="15.75" customHeight="1">
      <c r="A744" s="4"/>
      <c r="D744" s="4"/>
      <c r="E744" s="4"/>
      <c r="F744" s="4"/>
      <c r="H744" s="4"/>
      <c r="I744" s="4"/>
      <c r="N744" s="4"/>
      <c r="S744" s="4"/>
      <c r="W744" s="4"/>
      <c r="X744" s="4" t="s">
        <v>32</v>
      </c>
      <c r="Y744" s="4"/>
    </row>
    <row r="745" ht="15.75" customHeight="1">
      <c r="A745" s="4"/>
      <c r="D745" s="4"/>
      <c r="E745" s="4"/>
      <c r="F745" s="4"/>
      <c r="H745" s="4"/>
      <c r="I745" s="4"/>
      <c r="N745" s="4"/>
      <c r="S745" s="4"/>
      <c r="W745" s="4"/>
      <c r="X745" s="4" t="s">
        <v>32</v>
      </c>
      <c r="Y745" s="4"/>
    </row>
    <row r="746" ht="15.75" customHeight="1">
      <c r="A746" s="4"/>
      <c r="D746" s="4"/>
      <c r="E746" s="4"/>
      <c r="F746" s="4"/>
      <c r="H746" s="4"/>
      <c r="I746" s="4"/>
      <c r="N746" s="4"/>
      <c r="S746" s="4"/>
      <c r="W746" s="4"/>
      <c r="X746" s="4" t="s">
        <v>32</v>
      </c>
      <c r="Y746" s="4"/>
    </row>
    <row r="747" ht="15.75" customHeight="1">
      <c r="A747" s="4"/>
      <c r="D747" s="4"/>
      <c r="E747" s="4"/>
      <c r="F747" s="4"/>
      <c r="H747" s="4"/>
      <c r="I747" s="4"/>
      <c r="N747" s="4"/>
      <c r="S747" s="4"/>
      <c r="W747" s="4"/>
      <c r="X747" s="4" t="s">
        <v>32</v>
      </c>
      <c r="Y747" s="4"/>
    </row>
    <row r="748" ht="15.75" customHeight="1">
      <c r="A748" s="4"/>
      <c r="D748" s="4"/>
      <c r="E748" s="4"/>
      <c r="F748" s="4"/>
      <c r="H748" s="4"/>
      <c r="I748" s="4"/>
      <c r="N748" s="4"/>
      <c r="S748" s="4"/>
      <c r="W748" s="4"/>
      <c r="X748" s="4" t="s">
        <v>32</v>
      </c>
      <c r="Y748" s="4"/>
    </row>
    <row r="749" ht="15.75" customHeight="1">
      <c r="A749" s="4"/>
      <c r="D749" s="4"/>
      <c r="E749" s="4"/>
      <c r="F749" s="4"/>
      <c r="H749" s="4"/>
      <c r="I749" s="4"/>
      <c r="N749" s="4"/>
      <c r="S749" s="4"/>
      <c r="W749" s="4"/>
      <c r="X749" s="4" t="s">
        <v>32</v>
      </c>
      <c r="Y749" s="4"/>
    </row>
    <row r="750" ht="15.75" customHeight="1">
      <c r="A750" s="4"/>
      <c r="D750" s="4"/>
      <c r="E750" s="4"/>
      <c r="F750" s="4"/>
      <c r="H750" s="4"/>
      <c r="I750" s="4"/>
      <c r="N750" s="4"/>
      <c r="S750" s="4"/>
      <c r="W750" s="4"/>
      <c r="X750" s="4" t="s">
        <v>32</v>
      </c>
      <c r="Y750" s="4"/>
    </row>
    <row r="751" ht="15.75" customHeight="1">
      <c r="A751" s="4"/>
      <c r="D751" s="4"/>
      <c r="E751" s="4"/>
      <c r="F751" s="4"/>
      <c r="H751" s="4"/>
      <c r="I751" s="4"/>
      <c r="N751" s="4"/>
      <c r="S751" s="4"/>
      <c r="W751" s="4"/>
      <c r="X751" s="4" t="s">
        <v>32</v>
      </c>
      <c r="Y751" s="4"/>
    </row>
    <row r="752" ht="15.75" customHeight="1">
      <c r="A752" s="4"/>
      <c r="D752" s="4"/>
      <c r="E752" s="4"/>
      <c r="F752" s="4"/>
      <c r="H752" s="4"/>
      <c r="I752" s="4"/>
      <c r="N752" s="4"/>
      <c r="S752" s="4"/>
      <c r="W752" s="4"/>
      <c r="X752" s="4" t="s">
        <v>32</v>
      </c>
      <c r="Y752" s="4"/>
    </row>
    <row r="753" ht="15.75" customHeight="1">
      <c r="A753" s="4"/>
      <c r="D753" s="4"/>
      <c r="E753" s="4"/>
      <c r="F753" s="4"/>
      <c r="H753" s="4"/>
      <c r="I753" s="4"/>
      <c r="N753" s="4"/>
      <c r="S753" s="4"/>
      <c r="W753" s="4"/>
      <c r="X753" s="4" t="s">
        <v>32</v>
      </c>
      <c r="Y753" s="4"/>
    </row>
    <row r="754" ht="15.75" customHeight="1">
      <c r="A754" s="4"/>
      <c r="D754" s="4"/>
      <c r="E754" s="4"/>
      <c r="F754" s="4"/>
      <c r="H754" s="4"/>
      <c r="I754" s="4"/>
      <c r="N754" s="4"/>
      <c r="S754" s="4"/>
      <c r="W754" s="4"/>
      <c r="X754" s="4" t="s">
        <v>32</v>
      </c>
      <c r="Y754" s="4"/>
    </row>
    <row r="755" ht="15.75" customHeight="1">
      <c r="A755" s="4"/>
      <c r="D755" s="4"/>
      <c r="E755" s="4"/>
      <c r="F755" s="4"/>
      <c r="H755" s="4"/>
      <c r="I755" s="4"/>
      <c r="N755" s="4"/>
      <c r="S755" s="4"/>
      <c r="W755" s="4"/>
      <c r="X755" s="4" t="s">
        <v>32</v>
      </c>
      <c r="Y755" s="4"/>
    </row>
    <row r="756" ht="15.75" customHeight="1">
      <c r="A756" s="4"/>
      <c r="D756" s="4"/>
      <c r="E756" s="4"/>
      <c r="F756" s="4"/>
      <c r="H756" s="4"/>
      <c r="I756" s="4"/>
      <c r="N756" s="4"/>
      <c r="S756" s="4"/>
      <c r="W756" s="4"/>
      <c r="X756" s="4" t="s">
        <v>32</v>
      </c>
      <c r="Y756" s="4"/>
    </row>
    <row r="757" ht="15.75" customHeight="1">
      <c r="A757" s="4"/>
      <c r="D757" s="4"/>
      <c r="E757" s="4"/>
      <c r="F757" s="4"/>
      <c r="H757" s="4"/>
      <c r="I757" s="4"/>
      <c r="N757" s="4"/>
      <c r="S757" s="4"/>
      <c r="W757" s="4"/>
      <c r="X757" s="4" t="s">
        <v>32</v>
      </c>
      <c r="Y757" s="4"/>
    </row>
    <row r="758" ht="15.75" customHeight="1">
      <c r="A758" s="4"/>
      <c r="D758" s="4"/>
      <c r="E758" s="4"/>
      <c r="F758" s="4"/>
      <c r="H758" s="4"/>
      <c r="I758" s="4"/>
      <c r="N758" s="4"/>
      <c r="S758" s="4"/>
      <c r="W758" s="4"/>
      <c r="X758" s="4" t="s">
        <v>32</v>
      </c>
      <c r="Y758" s="4"/>
    </row>
    <row r="759" ht="15.75" customHeight="1">
      <c r="A759" s="4"/>
      <c r="D759" s="4"/>
      <c r="E759" s="4"/>
      <c r="F759" s="4"/>
      <c r="H759" s="4"/>
      <c r="I759" s="4"/>
      <c r="N759" s="4"/>
      <c r="S759" s="4"/>
      <c r="W759" s="4"/>
      <c r="X759" s="4" t="s">
        <v>32</v>
      </c>
      <c r="Y759" s="4"/>
    </row>
    <row r="760" ht="15.75" customHeight="1">
      <c r="A760" s="4"/>
      <c r="D760" s="4"/>
      <c r="E760" s="4"/>
      <c r="F760" s="4"/>
      <c r="H760" s="4"/>
      <c r="I760" s="4"/>
      <c r="N760" s="4"/>
      <c r="S760" s="4"/>
      <c r="W760" s="4"/>
      <c r="X760" s="4" t="s">
        <v>32</v>
      </c>
      <c r="Y760" s="4"/>
    </row>
    <row r="761" ht="15.75" customHeight="1">
      <c r="A761" s="4"/>
      <c r="D761" s="4"/>
      <c r="E761" s="4"/>
      <c r="F761" s="4"/>
      <c r="H761" s="4"/>
      <c r="I761" s="4"/>
      <c r="N761" s="4"/>
      <c r="S761" s="4"/>
      <c r="W761" s="4"/>
      <c r="X761" s="4" t="s">
        <v>32</v>
      </c>
      <c r="Y761" s="4"/>
    </row>
    <row r="762" ht="15.75" customHeight="1">
      <c r="A762" s="4"/>
      <c r="D762" s="4"/>
      <c r="E762" s="4"/>
      <c r="F762" s="4"/>
      <c r="H762" s="4"/>
      <c r="I762" s="4"/>
      <c r="N762" s="4"/>
      <c r="S762" s="4"/>
      <c r="W762" s="4"/>
      <c r="X762" s="4" t="s">
        <v>32</v>
      </c>
      <c r="Y762" s="4"/>
    </row>
    <row r="763" ht="15.75" customHeight="1">
      <c r="A763" s="4"/>
      <c r="D763" s="4"/>
      <c r="E763" s="4"/>
      <c r="F763" s="4"/>
      <c r="H763" s="4"/>
      <c r="I763" s="4"/>
      <c r="N763" s="4"/>
      <c r="S763" s="4"/>
      <c r="W763" s="4"/>
      <c r="X763" s="4" t="s">
        <v>32</v>
      </c>
      <c r="Y763" s="4"/>
    </row>
    <row r="764" ht="15.75" customHeight="1">
      <c r="A764" s="4"/>
      <c r="D764" s="4"/>
      <c r="E764" s="4"/>
      <c r="F764" s="4"/>
      <c r="H764" s="4"/>
      <c r="I764" s="4"/>
      <c r="N764" s="4"/>
      <c r="S764" s="4"/>
      <c r="W764" s="4"/>
      <c r="X764" s="4" t="s">
        <v>32</v>
      </c>
      <c r="Y764" s="4"/>
    </row>
    <row r="765" ht="15.75" customHeight="1">
      <c r="A765" s="4"/>
      <c r="D765" s="4"/>
      <c r="E765" s="4"/>
      <c r="F765" s="4"/>
      <c r="H765" s="4"/>
      <c r="I765" s="4"/>
      <c r="N765" s="4"/>
      <c r="S765" s="4"/>
      <c r="W765" s="4"/>
      <c r="X765" s="4" t="s">
        <v>32</v>
      </c>
      <c r="Y765" s="4"/>
    </row>
    <row r="766" ht="15.75" customHeight="1">
      <c r="A766" s="4"/>
      <c r="D766" s="4"/>
      <c r="E766" s="4"/>
      <c r="F766" s="4"/>
      <c r="H766" s="4"/>
      <c r="I766" s="4"/>
      <c r="N766" s="4"/>
      <c r="S766" s="4"/>
      <c r="W766" s="4"/>
      <c r="X766" s="4" t="s">
        <v>32</v>
      </c>
      <c r="Y766" s="4"/>
    </row>
    <row r="767" ht="15.75" customHeight="1">
      <c r="A767" s="4"/>
      <c r="D767" s="4"/>
      <c r="E767" s="4"/>
      <c r="F767" s="4"/>
      <c r="H767" s="4"/>
      <c r="I767" s="4"/>
      <c r="N767" s="4"/>
      <c r="S767" s="4"/>
      <c r="W767" s="4"/>
      <c r="X767" s="4" t="s">
        <v>32</v>
      </c>
      <c r="Y767" s="4"/>
    </row>
    <row r="768" ht="15.75" customHeight="1">
      <c r="A768" s="4"/>
      <c r="D768" s="4"/>
      <c r="E768" s="4"/>
      <c r="F768" s="4"/>
      <c r="H768" s="4"/>
      <c r="I768" s="4"/>
      <c r="N768" s="4"/>
      <c r="S768" s="4"/>
      <c r="W768" s="4"/>
      <c r="X768" s="4" t="s">
        <v>32</v>
      </c>
      <c r="Y768" s="4"/>
    </row>
    <row r="769" ht="15.75" customHeight="1">
      <c r="A769" s="4"/>
      <c r="D769" s="4"/>
      <c r="E769" s="4"/>
      <c r="F769" s="4"/>
      <c r="H769" s="4"/>
      <c r="I769" s="4"/>
      <c r="N769" s="4"/>
      <c r="S769" s="4"/>
      <c r="W769" s="4"/>
      <c r="X769" s="4" t="s">
        <v>32</v>
      </c>
      <c r="Y769" s="4"/>
    </row>
    <row r="770" ht="15.75" customHeight="1">
      <c r="A770" s="4"/>
      <c r="D770" s="4"/>
      <c r="E770" s="4"/>
      <c r="F770" s="4"/>
      <c r="H770" s="4"/>
      <c r="I770" s="4"/>
      <c r="N770" s="4"/>
      <c r="S770" s="4"/>
      <c r="W770" s="4"/>
      <c r="X770" s="4" t="s">
        <v>32</v>
      </c>
      <c r="Y770" s="4"/>
    </row>
    <row r="771" ht="15.75" customHeight="1">
      <c r="A771" s="4"/>
      <c r="D771" s="4"/>
      <c r="E771" s="4"/>
      <c r="F771" s="4"/>
      <c r="H771" s="4"/>
      <c r="I771" s="4"/>
      <c r="N771" s="4"/>
      <c r="S771" s="4"/>
      <c r="W771" s="4"/>
      <c r="X771" s="4" t="s">
        <v>32</v>
      </c>
      <c r="Y771" s="4"/>
    </row>
    <row r="772" ht="15.75" customHeight="1">
      <c r="A772" s="4"/>
      <c r="D772" s="4"/>
      <c r="E772" s="4"/>
      <c r="F772" s="4"/>
      <c r="H772" s="4"/>
      <c r="I772" s="4"/>
      <c r="N772" s="4"/>
      <c r="S772" s="4"/>
      <c r="W772" s="4"/>
      <c r="X772" s="4" t="s">
        <v>32</v>
      </c>
      <c r="Y772" s="4"/>
    </row>
    <row r="773" ht="15.75" customHeight="1">
      <c r="A773" s="4"/>
      <c r="D773" s="4"/>
      <c r="E773" s="4"/>
      <c r="F773" s="4"/>
      <c r="H773" s="4"/>
      <c r="I773" s="4"/>
      <c r="N773" s="4"/>
      <c r="S773" s="4"/>
      <c r="W773" s="4"/>
      <c r="X773" s="4" t="s">
        <v>32</v>
      </c>
      <c r="Y773" s="4"/>
    </row>
    <row r="774" ht="15.75" customHeight="1">
      <c r="A774" s="4"/>
      <c r="D774" s="4"/>
      <c r="E774" s="4"/>
      <c r="F774" s="4"/>
      <c r="H774" s="4"/>
      <c r="I774" s="4"/>
      <c r="N774" s="4"/>
      <c r="S774" s="4"/>
      <c r="W774" s="4"/>
      <c r="X774" s="4" t="s">
        <v>32</v>
      </c>
      <c r="Y774" s="4"/>
    </row>
    <row r="775" ht="15.75" customHeight="1">
      <c r="A775" s="4"/>
      <c r="D775" s="4"/>
      <c r="E775" s="4"/>
      <c r="F775" s="4"/>
      <c r="H775" s="4"/>
      <c r="I775" s="4"/>
      <c r="N775" s="4"/>
      <c r="S775" s="4"/>
      <c r="W775" s="4"/>
      <c r="X775" s="4" t="s">
        <v>32</v>
      </c>
      <c r="Y775" s="4"/>
    </row>
    <row r="776" ht="15.75" customHeight="1">
      <c r="A776" s="4"/>
      <c r="D776" s="4"/>
      <c r="E776" s="4"/>
      <c r="F776" s="4"/>
      <c r="H776" s="4"/>
      <c r="I776" s="4"/>
      <c r="N776" s="4"/>
      <c r="S776" s="4"/>
      <c r="W776" s="4"/>
      <c r="X776" s="4" t="s">
        <v>32</v>
      </c>
      <c r="Y776" s="4"/>
    </row>
    <row r="777" ht="15.75" customHeight="1">
      <c r="A777" s="4"/>
      <c r="D777" s="4"/>
      <c r="E777" s="4"/>
      <c r="F777" s="4"/>
      <c r="H777" s="4"/>
      <c r="I777" s="4"/>
      <c r="N777" s="4"/>
      <c r="S777" s="4"/>
      <c r="W777" s="4"/>
      <c r="X777" s="4" t="s">
        <v>32</v>
      </c>
      <c r="Y777" s="4"/>
    </row>
    <row r="778" ht="15.75" customHeight="1">
      <c r="A778" s="4"/>
      <c r="D778" s="4"/>
      <c r="E778" s="4"/>
      <c r="F778" s="4"/>
      <c r="H778" s="4"/>
      <c r="I778" s="4"/>
      <c r="N778" s="4"/>
      <c r="S778" s="4"/>
      <c r="W778" s="4"/>
      <c r="X778" s="4" t="s">
        <v>32</v>
      </c>
      <c r="Y778" s="4"/>
    </row>
    <row r="779" ht="15.75" customHeight="1">
      <c r="A779" s="4"/>
      <c r="D779" s="4"/>
      <c r="E779" s="4"/>
      <c r="F779" s="4"/>
      <c r="H779" s="4"/>
      <c r="I779" s="4"/>
      <c r="N779" s="4"/>
      <c r="S779" s="4"/>
      <c r="W779" s="4"/>
      <c r="X779" s="4" t="s">
        <v>32</v>
      </c>
      <c r="Y779" s="4"/>
    </row>
    <row r="780" ht="15.75" customHeight="1">
      <c r="A780" s="4"/>
      <c r="D780" s="4"/>
      <c r="E780" s="4"/>
      <c r="F780" s="4"/>
      <c r="H780" s="4"/>
      <c r="I780" s="4"/>
      <c r="N780" s="4"/>
      <c r="S780" s="4"/>
      <c r="W780" s="4"/>
      <c r="X780" s="4" t="s">
        <v>32</v>
      </c>
      <c r="Y780" s="4"/>
    </row>
    <row r="781" ht="15.75" customHeight="1">
      <c r="A781" s="4"/>
      <c r="D781" s="4"/>
      <c r="E781" s="4"/>
      <c r="F781" s="4"/>
      <c r="H781" s="4"/>
      <c r="I781" s="4"/>
      <c r="N781" s="4"/>
      <c r="S781" s="4"/>
      <c r="W781" s="4"/>
      <c r="X781" s="4" t="s">
        <v>32</v>
      </c>
      <c r="Y781" s="4"/>
    </row>
    <row r="782" ht="15.75" customHeight="1">
      <c r="A782" s="4"/>
      <c r="D782" s="4"/>
      <c r="E782" s="4"/>
      <c r="F782" s="4"/>
      <c r="H782" s="4"/>
      <c r="I782" s="4"/>
      <c r="N782" s="4"/>
      <c r="S782" s="4"/>
      <c r="W782" s="4"/>
      <c r="X782" s="4" t="s">
        <v>32</v>
      </c>
      <c r="Y782" s="4"/>
    </row>
    <row r="783" ht="15.75" customHeight="1">
      <c r="A783" s="4"/>
      <c r="D783" s="4"/>
      <c r="E783" s="4"/>
      <c r="F783" s="4"/>
      <c r="H783" s="4"/>
      <c r="I783" s="4"/>
      <c r="N783" s="4"/>
      <c r="S783" s="4"/>
      <c r="W783" s="4"/>
      <c r="X783" s="4" t="s">
        <v>32</v>
      </c>
      <c r="Y783" s="4"/>
    </row>
    <row r="784" ht="15.75" customHeight="1">
      <c r="A784" s="4"/>
      <c r="D784" s="4"/>
      <c r="E784" s="4"/>
      <c r="F784" s="4"/>
      <c r="H784" s="4"/>
      <c r="I784" s="4"/>
      <c r="N784" s="4"/>
      <c r="S784" s="4"/>
      <c r="W784" s="4"/>
      <c r="X784" s="4" t="s">
        <v>32</v>
      </c>
      <c r="Y784" s="4"/>
    </row>
    <row r="785" ht="15.75" customHeight="1">
      <c r="A785" s="4"/>
      <c r="D785" s="4"/>
      <c r="E785" s="4"/>
      <c r="F785" s="4"/>
      <c r="H785" s="4"/>
      <c r="I785" s="4"/>
      <c r="N785" s="4"/>
      <c r="S785" s="4"/>
      <c r="W785" s="4"/>
      <c r="X785" s="4" t="s">
        <v>32</v>
      </c>
      <c r="Y785" s="4"/>
    </row>
    <row r="786" ht="15.75" customHeight="1">
      <c r="A786" s="4"/>
      <c r="D786" s="4"/>
      <c r="E786" s="4"/>
      <c r="F786" s="4"/>
      <c r="H786" s="4"/>
      <c r="I786" s="4"/>
      <c r="N786" s="4"/>
      <c r="S786" s="4"/>
      <c r="W786" s="4"/>
      <c r="X786" s="4" t="s">
        <v>32</v>
      </c>
      <c r="Y786" s="4"/>
    </row>
    <row r="787" ht="15.75" customHeight="1">
      <c r="A787" s="4"/>
      <c r="D787" s="4"/>
      <c r="E787" s="4"/>
      <c r="F787" s="4"/>
      <c r="H787" s="4"/>
      <c r="I787" s="4"/>
      <c r="N787" s="4"/>
      <c r="S787" s="4"/>
      <c r="W787" s="4"/>
      <c r="X787" s="4" t="s">
        <v>32</v>
      </c>
      <c r="Y787" s="4"/>
    </row>
    <row r="788" ht="15.75" customHeight="1">
      <c r="A788" s="4"/>
      <c r="D788" s="4"/>
      <c r="E788" s="4"/>
      <c r="F788" s="4"/>
      <c r="H788" s="4"/>
      <c r="I788" s="4"/>
      <c r="N788" s="4"/>
      <c r="S788" s="4"/>
      <c r="W788" s="4"/>
      <c r="X788" s="4" t="s">
        <v>32</v>
      </c>
      <c r="Y788" s="4"/>
    </row>
    <row r="789" ht="15.75" customHeight="1">
      <c r="A789" s="4"/>
      <c r="D789" s="4"/>
      <c r="E789" s="4"/>
      <c r="F789" s="4"/>
      <c r="H789" s="4"/>
      <c r="I789" s="4"/>
      <c r="N789" s="4"/>
      <c r="S789" s="4"/>
      <c r="W789" s="4"/>
      <c r="X789" s="4" t="s">
        <v>32</v>
      </c>
      <c r="Y789" s="4"/>
    </row>
    <row r="790" ht="15.75" customHeight="1">
      <c r="A790" s="4"/>
      <c r="D790" s="4"/>
      <c r="E790" s="4"/>
      <c r="F790" s="4"/>
      <c r="H790" s="4"/>
      <c r="I790" s="4"/>
      <c r="N790" s="4"/>
      <c r="S790" s="4"/>
      <c r="W790" s="4"/>
      <c r="X790" s="4" t="s">
        <v>32</v>
      </c>
      <c r="Y790" s="4"/>
    </row>
    <row r="791" ht="15.75" customHeight="1">
      <c r="A791" s="4"/>
      <c r="D791" s="4"/>
      <c r="E791" s="4"/>
      <c r="F791" s="4"/>
      <c r="H791" s="4"/>
      <c r="I791" s="4"/>
      <c r="N791" s="4"/>
      <c r="S791" s="4"/>
      <c r="W791" s="4"/>
      <c r="X791" s="4" t="s">
        <v>32</v>
      </c>
      <c r="Y791" s="4"/>
    </row>
    <row r="792" ht="15.75" customHeight="1">
      <c r="A792" s="4"/>
      <c r="D792" s="4"/>
      <c r="E792" s="4"/>
      <c r="F792" s="4"/>
      <c r="H792" s="4"/>
      <c r="I792" s="4"/>
      <c r="N792" s="4"/>
      <c r="S792" s="4"/>
      <c r="W792" s="4"/>
      <c r="X792" s="4" t="s">
        <v>32</v>
      </c>
      <c r="Y792" s="4"/>
    </row>
    <row r="793" ht="15.75" customHeight="1">
      <c r="A793" s="4"/>
      <c r="D793" s="4"/>
      <c r="E793" s="4"/>
      <c r="F793" s="4"/>
      <c r="H793" s="4"/>
      <c r="I793" s="4"/>
      <c r="N793" s="4"/>
      <c r="S793" s="4"/>
      <c r="W793" s="4"/>
      <c r="X793" s="4" t="s">
        <v>32</v>
      </c>
      <c r="Y793" s="4"/>
    </row>
    <row r="794" ht="15.75" customHeight="1">
      <c r="A794" s="4"/>
      <c r="D794" s="4"/>
      <c r="E794" s="4"/>
      <c r="F794" s="4"/>
      <c r="H794" s="4"/>
      <c r="I794" s="4"/>
      <c r="N794" s="4"/>
      <c r="S794" s="4"/>
      <c r="W794" s="4"/>
      <c r="X794" s="4" t="s">
        <v>32</v>
      </c>
      <c r="Y794" s="4"/>
    </row>
    <row r="795" ht="15.75" customHeight="1">
      <c r="A795" s="4"/>
      <c r="D795" s="4"/>
      <c r="E795" s="4"/>
      <c r="F795" s="4"/>
      <c r="H795" s="4"/>
      <c r="I795" s="4"/>
      <c r="N795" s="4"/>
      <c r="S795" s="4"/>
      <c r="W795" s="4"/>
      <c r="X795" s="4" t="s">
        <v>32</v>
      </c>
      <c r="Y795" s="4"/>
    </row>
    <row r="796" ht="15.75" customHeight="1">
      <c r="A796" s="4"/>
      <c r="D796" s="4"/>
      <c r="E796" s="4"/>
      <c r="F796" s="4"/>
      <c r="H796" s="4"/>
      <c r="I796" s="4"/>
      <c r="N796" s="4"/>
      <c r="S796" s="4"/>
      <c r="W796" s="4"/>
      <c r="X796" s="4" t="s">
        <v>32</v>
      </c>
      <c r="Y796" s="4"/>
    </row>
    <row r="797" ht="15.75" customHeight="1">
      <c r="A797" s="4"/>
      <c r="D797" s="4"/>
      <c r="E797" s="4"/>
      <c r="F797" s="4"/>
      <c r="H797" s="4"/>
      <c r="I797" s="4"/>
      <c r="N797" s="4"/>
      <c r="S797" s="4"/>
      <c r="W797" s="4"/>
      <c r="X797" s="4" t="s">
        <v>32</v>
      </c>
      <c r="Y797" s="4"/>
    </row>
    <row r="798" ht="15.75" customHeight="1">
      <c r="A798" s="4"/>
      <c r="D798" s="4"/>
      <c r="E798" s="4"/>
      <c r="F798" s="4"/>
      <c r="H798" s="4"/>
      <c r="I798" s="4"/>
      <c r="N798" s="4"/>
      <c r="S798" s="4"/>
      <c r="W798" s="4"/>
      <c r="X798" s="4" t="s">
        <v>32</v>
      </c>
      <c r="Y798" s="4"/>
    </row>
    <row r="799" ht="15.75" customHeight="1">
      <c r="A799" s="4"/>
      <c r="D799" s="4"/>
      <c r="E799" s="4"/>
      <c r="F799" s="4"/>
      <c r="H799" s="4"/>
      <c r="I799" s="4"/>
      <c r="N799" s="4"/>
      <c r="S799" s="4"/>
      <c r="W799" s="4"/>
      <c r="X799" s="4" t="s">
        <v>32</v>
      </c>
      <c r="Y799" s="4"/>
    </row>
    <row r="800" ht="15.75" customHeight="1">
      <c r="A800" s="4"/>
      <c r="D800" s="4"/>
      <c r="E800" s="4"/>
      <c r="F800" s="4"/>
      <c r="H800" s="4"/>
      <c r="I800" s="4"/>
      <c r="N800" s="4"/>
      <c r="S800" s="4"/>
      <c r="W800" s="4"/>
      <c r="X800" s="4" t="s">
        <v>32</v>
      </c>
      <c r="Y800" s="4"/>
    </row>
    <row r="801" ht="15.75" customHeight="1">
      <c r="A801" s="4"/>
      <c r="D801" s="4"/>
      <c r="E801" s="4"/>
      <c r="F801" s="4"/>
      <c r="H801" s="4"/>
      <c r="I801" s="4"/>
      <c r="N801" s="4"/>
      <c r="S801" s="4"/>
      <c r="W801" s="4"/>
      <c r="X801" s="4" t="s">
        <v>32</v>
      </c>
      <c r="Y801" s="4"/>
    </row>
    <row r="802" ht="15.75" customHeight="1">
      <c r="A802" s="4"/>
      <c r="D802" s="4"/>
      <c r="E802" s="4"/>
      <c r="F802" s="4"/>
      <c r="H802" s="4"/>
      <c r="I802" s="4"/>
      <c r="N802" s="4"/>
      <c r="S802" s="4"/>
      <c r="W802" s="4"/>
      <c r="X802" s="4" t="s">
        <v>32</v>
      </c>
      <c r="Y802" s="4"/>
    </row>
    <row r="803" ht="15.75" customHeight="1">
      <c r="A803" s="4"/>
      <c r="D803" s="4"/>
      <c r="E803" s="4"/>
      <c r="F803" s="4"/>
      <c r="H803" s="4"/>
      <c r="I803" s="4"/>
      <c r="N803" s="4"/>
      <c r="S803" s="4"/>
      <c r="W803" s="4"/>
      <c r="X803" s="4" t="s">
        <v>32</v>
      </c>
      <c r="Y803" s="4"/>
    </row>
    <row r="804" ht="15.75" customHeight="1">
      <c r="A804" s="4"/>
      <c r="D804" s="4"/>
      <c r="E804" s="4"/>
      <c r="F804" s="4"/>
      <c r="H804" s="4"/>
      <c r="I804" s="4"/>
      <c r="N804" s="4"/>
      <c r="S804" s="4"/>
      <c r="W804" s="4"/>
      <c r="X804" s="4" t="s">
        <v>32</v>
      </c>
      <c r="Y804" s="4"/>
    </row>
    <row r="805" ht="15.75" customHeight="1">
      <c r="A805" s="4"/>
      <c r="D805" s="4"/>
      <c r="E805" s="4"/>
      <c r="F805" s="4"/>
      <c r="H805" s="4"/>
      <c r="I805" s="4"/>
      <c r="N805" s="4"/>
      <c r="S805" s="4"/>
      <c r="W805" s="4"/>
      <c r="X805" s="4" t="s">
        <v>32</v>
      </c>
      <c r="Y805" s="4"/>
    </row>
    <row r="806" ht="15.75" customHeight="1">
      <c r="A806" s="4"/>
      <c r="D806" s="4"/>
      <c r="E806" s="4"/>
      <c r="F806" s="4"/>
      <c r="H806" s="4"/>
      <c r="I806" s="4"/>
      <c r="N806" s="4"/>
      <c r="S806" s="4"/>
      <c r="W806" s="4"/>
      <c r="X806" s="4" t="s">
        <v>32</v>
      </c>
      <c r="Y806" s="4"/>
    </row>
    <row r="807" ht="15.75" customHeight="1">
      <c r="A807" s="4"/>
      <c r="D807" s="4"/>
      <c r="E807" s="4"/>
      <c r="F807" s="4"/>
      <c r="H807" s="4"/>
      <c r="I807" s="4"/>
      <c r="N807" s="4"/>
      <c r="S807" s="4"/>
      <c r="W807" s="4"/>
      <c r="X807" s="4" t="s">
        <v>32</v>
      </c>
      <c r="Y807" s="4"/>
    </row>
    <row r="808" ht="15.75" customHeight="1">
      <c r="A808" s="4"/>
      <c r="D808" s="4"/>
      <c r="E808" s="4"/>
      <c r="F808" s="4"/>
      <c r="H808" s="4"/>
      <c r="I808" s="4"/>
      <c r="N808" s="4"/>
      <c r="S808" s="4"/>
      <c r="W808" s="4"/>
      <c r="X808" s="4" t="s">
        <v>32</v>
      </c>
      <c r="Y808" s="4"/>
    </row>
    <row r="809" ht="15.75" customHeight="1">
      <c r="A809" s="4"/>
      <c r="D809" s="4"/>
      <c r="E809" s="4"/>
      <c r="F809" s="4"/>
      <c r="H809" s="4"/>
      <c r="I809" s="4"/>
      <c r="N809" s="4"/>
      <c r="S809" s="4"/>
      <c r="W809" s="4"/>
      <c r="X809" s="4" t="s">
        <v>32</v>
      </c>
      <c r="Y809" s="4"/>
    </row>
    <row r="810" ht="15.75" customHeight="1">
      <c r="A810" s="4"/>
      <c r="D810" s="4"/>
      <c r="E810" s="4"/>
      <c r="F810" s="4"/>
      <c r="H810" s="4"/>
      <c r="I810" s="4"/>
      <c r="N810" s="4"/>
      <c r="S810" s="4"/>
      <c r="W810" s="4"/>
      <c r="X810" s="4" t="s">
        <v>32</v>
      </c>
      <c r="Y810" s="4"/>
    </row>
    <row r="811" ht="15.75" customHeight="1">
      <c r="A811" s="4"/>
      <c r="D811" s="4"/>
      <c r="E811" s="4"/>
      <c r="F811" s="4"/>
      <c r="H811" s="4"/>
      <c r="I811" s="4"/>
      <c r="N811" s="4"/>
      <c r="S811" s="4"/>
      <c r="W811" s="4"/>
      <c r="X811" s="4" t="s">
        <v>32</v>
      </c>
      <c r="Y811" s="4"/>
    </row>
    <row r="812" ht="15.75" customHeight="1">
      <c r="A812" s="4"/>
      <c r="D812" s="4"/>
      <c r="E812" s="4"/>
      <c r="F812" s="4"/>
      <c r="H812" s="4"/>
      <c r="I812" s="4"/>
      <c r="N812" s="4"/>
      <c r="S812" s="4"/>
      <c r="W812" s="4"/>
      <c r="X812" s="4" t="s">
        <v>32</v>
      </c>
      <c r="Y812" s="4"/>
    </row>
    <row r="813" ht="15.75" customHeight="1">
      <c r="A813" s="4"/>
      <c r="D813" s="4"/>
      <c r="E813" s="4"/>
      <c r="F813" s="4"/>
      <c r="H813" s="4"/>
      <c r="I813" s="4"/>
      <c r="N813" s="4"/>
      <c r="S813" s="4"/>
      <c r="W813" s="4"/>
      <c r="X813" s="4" t="s">
        <v>32</v>
      </c>
      <c r="Y813" s="4"/>
    </row>
    <row r="814" ht="15.75" customHeight="1">
      <c r="A814" s="4"/>
      <c r="D814" s="4"/>
      <c r="E814" s="4"/>
      <c r="F814" s="4"/>
      <c r="H814" s="4"/>
      <c r="I814" s="4"/>
      <c r="N814" s="4"/>
      <c r="S814" s="4"/>
      <c r="W814" s="4"/>
      <c r="X814" s="4" t="s">
        <v>32</v>
      </c>
      <c r="Y814" s="4"/>
    </row>
    <row r="815" ht="15.75" customHeight="1">
      <c r="A815" s="4"/>
      <c r="D815" s="4"/>
      <c r="E815" s="4"/>
      <c r="F815" s="4"/>
      <c r="H815" s="4"/>
      <c r="I815" s="4"/>
      <c r="N815" s="4"/>
      <c r="S815" s="4"/>
      <c r="W815" s="4"/>
      <c r="X815" s="4" t="s">
        <v>32</v>
      </c>
      <c r="Y815" s="4"/>
    </row>
    <row r="816" ht="15.75" customHeight="1">
      <c r="A816" s="4"/>
      <c r="D816" s="4"/>
      <c r="E816" s="4"/>
      <c r="F816" s="4"/>
      <c r="H816" s="4"/>
      <c r="I816" s="4"/>
      <c r="N816" s="4"/>
      <c r="S816" s="4"/>
      <c r="W816" s="4"/>
      <c r="X816" s="4" t="s">
        <v>32</v>
      </c>
      <c r="Y816" s="4"/>
    </row>
    <row r="817" ht="15.75" customHeight="1">
      <c r="A817" s="4"/>
      <c r="D817" s="4"/>
      <c r="E817" s="4"/>
      <c r="F817" s="4"/>
      <c r="H817" s="4"/>
      <c r="I817" s="4"/>
      <c r="N817" s="4"/>
      <c r="S817" s="4"/>
      <c r="W817" s="4"/>
      <c r="X817" s="4" t="s">
        <v>32</v>
      </c>
      <c r="Y817" s="4"/>
    </row>
    <row r="818" ht="15.75" customHeight="1">
      <c r="A818" s="4"/>
      <c r="D818" s="4"/>
      <c r="E818" s="4"/>
      <c r="F818" s="4"/>
      <c r="H818" s="4"/>
      <c r="I818" s="4"/>
      <c r="N818" s="4"/>
      <c r="S818" s="4"/>
      <c r="W818" s="4"/>
      <c r="X818" s="4" t="s">
        <v>32</v>
      </c>
      <c r="Y818" s="4"/>
    </row>
    <row r="819" ht="15.75" customHeight="1">
      <c r="A819" s="4"/>
      <c r="D819" s="4"/>
      <c r="E819" s="4"/>
      <c r="F819" s="4"/>
      <c r="H819" s="4"/>
      <c r="I819" s="4"/>
      <c r="N819" s="4"/>
      <c r="S819" s="4"/>
      <c r="W819" s="4"/>
      <c r="X819" s="4" t="s">
        <v>32</v>
      </c>
      <c r="Y819" s="4"/>
    </row>
    <row r="820" ht="15.75" customHeight="1">
      <c r="A820" s="4"/>
      <c r="D820" s="4"/>
      <c r="E820" s="4"/>
      <c r="F820" s="4"/>
      <c r="H820" s="4"/>
      <c r="I820" s="4"/>
      <c r="N820" s="4"/>
      <c r="S820" s="4"/>
      <c r="W820" s="4"/>
      <c r="X820" s="4" t="s">
        <v>32</v>
      </c>
      <c r="Y820" s="4"/>
    </row>
    <row r="821" ht="15.75" customHeight="1">
      <c r="A821" s="4"/>
      <c r="D821" s="4"/>
      <c r="E821" s="4"/>
      <c r="F821" s="4"/>
      <c r="H821" s="4"/>
      <c r="I821" s="4"/>
      <c r="N821" s="4"/>
      <c r="S821" s="4"/>
      <c r="W821" s="4"/>
      <c r="X821" s="4" t="s">
        <v>32</v>
      </c>
      <c r="Y821" s="4"/>
    </row>
    <row r="822" ht="15.75" customHeight="1">
      <c r="A822" s="4"/>
      <c r="D822" s="4"/>
      <c r="E822" s="4"/>
      <c r="F822" s="4"/>
      <c r="H822" s="4"/>
      <c r="I822" s="4"/>
      <c r="N822" s="4"/>
      <c r="S822" s="4"/>
      <c r="W822" s="4"/>
      <c r="X822" s="4" t="s">
        <v>32</v>
      </c>
      <c r="Y822" s="4"/>
    </row>
    <row r="823" ht="15.75" customHeight="1">
      <c r="A823" s="4"/>
      <c r="D823" s="4"/>
      <c r="E823" s="4"/>
      <c r="F823" s="4"/>
      <c r="H823" s="4"/>
      <c r="I823" s="4"/>
      <c r="N823" s="4"/>
      <c r="S823" s="4"/>
      <c r="W823" s="4"/>
      <c r="X823" s="4" t="s">
        <v>32</v>
      </c>
      <c r="Y823" s="4"/>
    </row>
    <row r="824" ht="15.75" customHeight="1">
      <c r="A824" s="4"/>
      <c r="D824" s="4"/>
      <c r="E824" s="4"/>
      <c r="F824" s="4"/>
      <c r="H824" s="4"/>
      <c r="I824" s="4"/>
      <c r="N824" s="4"/>
      <c r="S824" s="4"/>
      <c r="W824" s="4"/>
      <c r="X824" s="4" t="s">
        <v>32</v>
      </c>
      <c r="Y824" s="4"/>
    </row>
    <row r="825" ht="15.75" customHeight="1">
      <c r="A825" s="4"/>
      <c r="D825" s="4"/>
      <c r="E825" s="4"/>
      <c r="F825" s="4"/>
      <c r="H825" s="4"/>
      <c r="I825" s="4"/>
      <c r="N825" s="4"/>
      <c r="S825" s="4"/>
      <c r="W825" s="4"/>
      <c r="X825" s="4" t="s">
        <v>32</v>
      </c>
      <c r="Y825" s="4"/>
    </row>
    <row r="826" ht="15.75" customHeight="1">
      <c r="A826" s="4"/>
      <c r="D826" s="4"/>
      <c r="E826" s="4"/>
      <c r="F826" s="4"/>
      <c r="H826" s="4"/>
      <c r="I826" s="4"/>
      <c r="N826" s="4"/>
      <c r="S826" s="4"/>
      <c r="W826" s="4"/>
      <c r="X826" s="4" t="s">
        <v>32</v>
      </c>
      <c r="Y826" s="4"/>
    </row>
    <row r="827" ht="15.75" customHeight="1">
      <c r="A827" s="4"/>
      <c r="D827" s="4"/>
      <c r="E827" s="4"/>
      <c r="F827" s="4"/>
      <c r="H827" s="4"/>
      <c r="I827" s="4"/>
      <c r="N827" s="4"/>
      <c r="S827" s="4"/>
      <c r="W827" s="4"/>
      <c r="X827" s="4" t="s">
        <v>32</v>
      </c>
      <c r="Y827" s="4"/>
    </row>
    <row r="828" ht="15.75" customHeight="1">
      <c r="A828" s="4"/>
      <c r="D828" s="4"/>
      <c r="E828" s="4"/>
      <c r="F828" s="4"/>
      <c r="H828" s="4"/>
      <c r="I828" s="4"/>
      <c r="N828" s="4"/>
      <c r="S828" s="4"/>
      <c r="W828" s="4"/>
      <c r="X828" s="4" t="s">
        <v>32</v>
      </c>
      <c r="Y828" s="4"/>
    </row>
    <row r="829" ht="15.75" customHeight="1">
      <c r="A829" s="4"/>
      <c r="D829" s="4"/>
      <c r="E829" s="4"/>
      <c r="F829" s="4"/>
      <c r="H829" s="4"/>
      <c r="I829" s="4"/>
      <c r="N829" s="4"/>
      <c r="S829" s="4"/>
      <c r="W829" s="4"/>
      <c r="X829" s="4" t="s">
        <v>32</v>
      </c>
      <c r="Y829" s="4"/>
    </row>
    <row r="830" ht="15.75" customHeight="1">
      <c r="A830" s="4"/>
      <c r="D830" s="4"/>
      <c r="E830" s="4"/>
      <c r="F830" s="4"/>
      <c r="H830" s="4"/>
      <c r="I830" s="4"/>
      <c r="N830" s="4"/>
      <c r="S830" s="4"/>
      <c r="W830" s="4"/>
      <c r="X830" s="4" t="s">
        <v>32</v>
      </c>
      <c r="Y830" s="4"/>
    </row>
    <row r="831" ht="15.75" customHeight="1">
      <c r="A831" s="4"/>
      <c r="D831" s="4"/>
      <c r="E831" s="4"/>
      <c r="F831" s="4"/>
      <c r="H831" s="4"/>
      <c r="I831" s="4"/>
      <c r="N831" s="4"/>
      <c r="S831" s="4"/>
      <c r="W831" s="4"/>
      <c r="X831" s="4" t="s">
        <v>32</v>
      </c>
      <c r="Y831" s="4"/>
    </row>
    <row r="832" ht="15.75" customHeight="1">
      <c r="A832" s="4"/>
      <c r="D832" s="4"/>
      <c r="E832" s="4"/>
      <c r="F832" s="4"/>
      <c r="H832" s="4"/>
      <c r="I832" s="4"/>
      <c r="N832" s="4"/>
      <c r="S832" s="4"/>
      <c r="W832" s="4"/>
      <c r="X832" s="4" t="s">
        <v>32</v>
      </c>
      <c r="Y832" s="4"/>
    </row>
    <row r="833" ht="15.75" customHeight="1">
      <c r="A833" s="4"/>
      <c r="D833" s="4"/>
      <c r="E833" s="4"/>
      <c r="F833" s="4"/>
      <c r="H833" s="4"/>
      <c r="I833" s="4"/>
      <c r="N833" s="4"/>
      <c r="S833" s="4"/>
      <c r="W833" s="4"/>
      <c r="X833" s="4" t="s">
        <v>32</v>
      </c>
      <c r="Y833" s="4"/>
    </row>
    <row r="834" ht="15.75" customHeight="1">
      <c r="A834" s="4"/>
      <c r="D834" s="4"/>
      <c r="E834" s="4"/>
      <c r="F834" s="4"/>
      <c r="H834" s="4"/>
      <c r="I834" s="4"/>
      <c r="N834" s="4"/>
      <c r="S834" s="4"/>
      <c r="W834" s="4"/>
      <c r="X834" s="4" t="s">
        <v>32</v>
      </c>
      <c r="Y834" s="4"/>
    </row>
    <row r="835" ht="15.75" customHeight="1">
      <c r="A835" s="4"/>
      <c r="D835" s="4"/>
      <c r="E835" s="4"/>
      <c r="F835" s="4"/>
      <c r="H835" s="4"/>
      <c r="I835" s="4"/>
      <c r="N835" s="4"/>
      <c r="S835" s="4"/>
      <c r="W835" s="4"/>
      <c r="X835" s="4" t="s">
        <v>32</v>
      </c>
      <c r="Y835" s="4"/>
    </row>
    <row r="836" ht="15.75" customHeight="1">
      <c r="A836" s="4"/>
      <c r="D836" s="4"/>
      <c r="E836" s="4"/>
      <c r="F836" s="4"/>
      <c r="H836" s="4"/>
      <c r="I836" s="4"/>
      <c r="N836" s="4"/>
      <c r="S836" s="4"/>
      <c r="W836" s="4"/>
      <c r="X836" s="4" t="s">
        <v>32</v>
      </c>
      <c r="Y836" s="4"/>
    </row>
    <row r="837" ht="15.75" customHeight="1">
      <c r="A837" s="4"/>
      <c r="D837" s="4"/>
      <c r="E837" s="4"/>
      <c r="F837" s="4"/>
      <c r="H837" s="4"/>
      <c r="I837" s="4"/>
      <c r="N837" s="4"/>
      <c r="S837" s="4"/>
      <c r="W837" s="4"/>
      <c r="X837" s="4" t="s">
        <v>32</v>
      </c>
      <c r="Y837" s="4"/>
    </row>
    <row r="838" ht="15.75" customHeight="1">
      <c r="A838" s="4"/>
      <c r="D838" s="4"/>
      <c r="E838" s="4"/>
      <c r="F838" s="4"/>
      <c r="H838" s="4"/>
      <c r="I838" s="4"/>
      <c r="N838" s="4"/>
      <c r="S838" s="4"/>
      <c r="W838" s="4"/>
      <c r="X838" s="4" t="s">
        <v>32</v>
      </c>
      <c r="Y838" s="4"/>
    </row>
    <row r="839" ht="15.75" customHeight="1">
      <c r="A839" s="4"/>
      <c r="D839" s="4"/>
      <c r="E839" s="4"/>
      <c r="F839" s="4"/>
      <c r="H839" s="4"/>
      <c r="I839" s="4"/>
      <c r="N839" s="4"/>
      <c r="S839" s="4"/>
      <c r="W839" s="4"/>
      <c r="X839" s="4" t="s">
        <v>32</v>
      </c>
      <c r="Y839" s="4"/>
    </row>
    <row r="840" ht="15.75" customHeight="1">
      <c r="A840" s="4"/>
      <c r="D840" s="4"/>
      <c r="E840" s="4"/>
      <c r="F840" s="4"/>
      <c r="H840" s="4"/>
      <c r="I840" s="4"/>
      <c r="N840" s="4"/>
      <c r="S840" s="4"/>
      <c r="W840" s="4"/>
      <c r="X840" s="4" t="s">
        <v>32</v>
      </c>
      <c r="Y840" s="4"/>
    </row>
    <row r="841" ht="15.75" customHeight="1">
      <c r="A841" s="4"/>
      <c r="D841" s="4"/>
      <c r="E841" s="4"/>
      <c r="F841" s="4"/>
      <c r="H841" s="4"/>
      <c r="I841" s="4"/>
      <c r="N841" s="4"/>
      <c r="S841" s="4"/>
      <c r="W841" s="4"/>
      <c r="X841" s="4" t="s">
        <v>32</v>
      </c>
      <c r="Y841" s="4"/>
    </row>
    <row r="842" ht="15.75" customHeight="1">
      <c r="A842" s="4"/>
      <c r="D842" s="4"/>
      <c r="E842" s="4"/>
      <c r="F842" s="4"/>
      <c r="H842" s="4"/>
      <c r="I842" s="4"/>
      <c r="N842" s="4"/>
      <c r="S842" s="4"/>
      <c r="W842" s="4"/>
      <c r="X842" s="4" t="s">
        <v>32</v>
      </c>
      <c r="Y842" s="4"/>
    </row>
    <row r="843" ht="15.75" customHeight="1">
      <c r="A843" s="4"/>
      <c r="D843" s="4"/>
      <c r="E843" s="4"/>
      <c r="F843" s="4"/>
      <c r="H843" s="4"/>
      <c r="I843" s="4"/>
      <c r="N843" s="4"/>
      <c r="S843" s="4"/>
      <c r="W843" s="4"/>
      <c r="X843" s="4" t="s">
        <v>32</v>
      </c>
      <c r="Y843" s="4"/>
    </row>
    <row r="844" ht="15.75" customHeight="1">
      <c r="A844" s="4"/>
      <c r="D844" s="4"/>
      <c r="E844" s="4"/>
      <c r="F844" s="4"/>
      <c r="H844" s="4"/>
      <c r="I844" s="4"/>
      <c r="N844" s="4"/>
      <c r="S844" s="4"/>
      <c r="W844" s="4"/>
      <c r="X844" s="4" t="s">
        <v>32</v>
      </c>
      <c r="Y844" s="4"/>
    </row>
    <row r="845" ht="15.75" customHeight="1">
      <c r="A845" s="4"/>
      <c r="D845" s="4"/>
      <c r="E845" s="4"/>
      <c r="F845" s="4"/>
      <c r="H845" s="4"/>
      <c r="I845" s="4"/>
      <c r="N845" s="4"/>
      <c r="S845" s="4"/>
      <c r="W845" s="4"/>
      <c r="X845" s="4" t="s">
        <v>32</v>
      </c>
      <c r="Y845" s="4"/>
    </row>
    <row r="846" ht="15.75" customHeight="1">
      <c r="A846" s="4"/>
      <c r="D846" s="4"/>
      <c r="E846" s="4"/>
      <c r="F846" s="4"/>
      <c r="H846" s="4"/>
      <c r="I846" s="4"/>
      <c r="N846" s="4"/>
      <c r="S846" s="4"/>
      <c r="W846" s="4"/>
      <c r="X846" s="4" t="s">
        <v>32</v>
      </c>
      <c r="Y846" s="4"/>
    </row>
    <row r="847" ht="15.75" customHeight="1">
      <c r="A847" s="4"/>
      <c r="D847" s="4"/>
      <c r="E847" s="4"/>
      <c r="F847" s="4"/>
      <c r="H847" s="4"/>
      <c r="I847" s="4"/>
      <c r="N847" s="4"/>
      <c r="S847" s="4"/>
      <c r="W847" s="4"/>
      <c r="X847" s="4" t="s">
        <v>32</v>
      </c>
      <c r="Y847" s="4"/>
    </row>
    <row r="848" ht="15.75" customHeight="1">
      <c r="A848" s="4"/>
      <c r="D848" s="4"/>
      <c r="E848" s="4"/>
      <c r="F848" s="4"/>
      <c r="H848" s="4"/>
      <c r="I848" s="4"/>
      <c r="N848" s="4"/>
      <c r="S848" s="4"/>
      <c r="W848" s="4"/>
      <c r="X848" s="4" t="s">
        <v>32</v>
      </c>
      <c r="Y848" s="4"/>
    </row>
    <row r="849" ht="15.75" customHeight="1">
      <c r="A849" s="4"/>
      <c r="D849" s="4"/>
      <c r="E849" s="4"/>
      <c r="F849" s="4"/>
      <c r="H849" s="4"/>
      <c r="I849" s="4"/>
      <c r="N849" s="4"/>
      <c r="S849" s="4"/>
      <c r="W849" s="4"/>
      <c r="X849" s="4" t="s">
        <v>32</v>
      </c>
      <c r="Y849" s="4"/>
    </row>
    <row r="850" ht="15.75" customHeight="1">
      <c r="A850" s="4"/>
      <c r="D850" s="4"/>
      <c r="E850" s="4"/>
      <c r="F850" s="4"/>
      <c r="H850" s="4"/>
      <c r="I850" s="4"/>
      <c r="N850" s="4"/>
      <c r="S850" s="4"/>
      <c r="W850" s="4"/>
      <c r="X850" s="4" t="s">
        <v>32</v>
      </c>
      <c r="Y850" s="4"/>
    </row>
    <row r="851" ht="15.75" customHeight="1">
      <c r="A851" s="4"/>
      <c r="D851" s="4"/>
      <c r="E851" s="4"/>
      <c r="F851" s="4"/>
      <c r="H851" s="4"/>
      <c r="I851" s="4"/>
      <c r="N851" s="4"/>
      <c r="S851" s="4"/>
      <c r="W851" s="4"/>
      <c r="X851" s="4" t="s">
        <v>32</v>
      </c>
      <c r="Y851" s="4"/>
    </row>
    <row r="852" ht="15.75" customHeight="1">
      <c r="A852" s="4"/>
      <c r="D852" s="4"/>
      <c r="E852" s="4"/>
      <c r="F852" s="4"/>
      <c r="H852" s="4"/>
      <c r="I852" s="4"/>
      <c r="N852" s="4"/>
      <c r="S852" s="4"/>
      <c r="W852" s="4"/>
      <c r="X852" s="4" t="s">
        <v>32</v>
      </c>
      <c r="Y852" s="4"/>
    </row>
    <row r="853" ht="15.75" customHeight="1">
      <c r="A853" s="4"/>
      <c r="D853" s="4"/>
      <c r="E853" s="4"/>
      <c r="F853" s="4"/>
      <c r="H853" s="4"/>
      <c r="I853" s="4"/>
      <c r="N853" s="4"/>
      <c r="S853" s="4"/>
      <c r="W853" s="4"/>
      <c r="X853" s="4" t="s">
        <v>32</v>
      </c>
      <c r="Y853" s="4"/>
    </row>
    <row r="854" ht="15.75" customHeight="1">
      <c r="A854" s="4"/>
      <c r="D854" s="4"/>
      <c r="E854" s="4"/>
      <c r="F854" s="4"/>
      <c r="H854" s="4"/>
      <c r="I854" s="4"/>
      <c r="N854" s="4"/>
      <c r="S854" s="4"/>
      <c r="W854" s="4"/>
      <c r="X854" s="4" t="s">
        <v>32</v>
      </c>
      <c r="Y854" s="4"/>
    </row>
    <row r="855" ht="15.75" customHeight="1">
      <c r="A855" s="4"/>
      <c r="D855" s="4"/>
      <c r="E855" s="4"/>
      <c r="F855" s="4"/>
      <c r="H855" s="4"/>
      <c r="I855" s="4"/>
      <c r="N855" s="4"/>
      <c r="S855" s="4"/>
      <c r="W855" s="4"/>
      <c r="X855" s="4" t="s">
        <v>32</v>
      </c>
      <c r="Y855" s="4"/>
    </row>
    <row r="856" ht="15.75" customHeight="1">
      <c r="A856" s="4"/>
      <c r="D856" s="4"/>
      <c r="E856" s="4"/>
      <c r="F856" s="4"/>
      <c r="H856" s="4"/>
      <c r="I856" s="4"/>
      <c r="N856" s="4"/>
      <c r="S856" s="4"/>
      <c r="W856" s="4"/>
      <c r="X856" s="4" t="s">
        <v>32</v>
      </c>
      <c r="Y856" s="4"/>
    </row>
    <row r="857" ht="15.75" customHeight="1">
      <c r="A857" s="4"/>
      <c r="D857" s="4"/>
      <c r="E857" s="4"/>
      <c r="F857" s="4"/>
      <c r="H857" s="4"/>
      <c r="I857" s="4"/>
      <c r="N857" s="4"/>
      <c r="S857" s="4"/>
      <c r="W857" s="4"/>
      <c r="X857" s="4" t="s">
        <v>32</v>
      </c>
      <c r="Y857" s="4"/>
    </row>
    <row r="858" ht="15.75" customHeight="1">
      <c r="A858" s="4"/>
      <c r="D858" s="4"/>
      <c r="E858" s="4"/>
      <c r="F858" s="4"/>
      <c r="H858" s="4"/>
      <c r="I858" s="4"/>
      <c r="N858" s="4"/>
      <c r="S858" s="4"/>
      <c r="W858" s="4"/>
      <c r="X858" s="4" t="s">
        <v>32</v>
      </c>
      <c r="Y858" s="4"/>
    </row>
    <row r="859" ht="15.75" customHeight="1">
      <c r="A859" s="4"/>
      <c r="D859" s="4"/>
      <c r="E859" s="4"/>
      <c r="F859" s="4"/>
      <c r="H859" s="4"/>
      <c r="I859" s="4"/>
      <c r="N859" s="4"/>
      <c r="S859" s="4"/>
      <c r="W859" s="4"/>
      <c r="X859" s="4" t="s">
        <v>32</v>
      </c>
      <c r="Y859" s="4"/>
    </row>
    <row r="860" ht="15.75" customHeight="1">
      <c r="A860" s="4"/>
      <c r="D860" s="4"/>
      <c r="E860" s="4"/>
      <c r="F860" s="4"/>
      <c r="H860" s="4"/>
      <c r="I860" s="4"/>
      <c r="N860" s="4"/>
      <c r="S860" s="4"/>
      <c r="W860" s="4"/>
      <c r="X860" s="4" t="s">
        <v>32</v>
      </c>
      <c r="Y860" s="4"/>
    </row>
    <row r="861" ht="15.75" customHeight="1">
      <c r="A861" s="4"/>
      <c r="D861" s="4"/>
      <c r="E861" s="4"/>
      <c r="F861" s="4"/>
      <c r="H861" s="4"/>
      <c r="I861" s="4"/>
      <c r="N861" s="4"/>
      <c r="S861" s="4"/>
      <c r="W861" s="4"/>
      <c r="X861" s="4" t="s">
        <v>32</v>
      </c>
      <c r="Y861" s="4"/>
    </row>
    <row r="862" ht="15.75" customHeight="1">
      <c r="A862" s="4"/>
      <c r="D862" s="4"/>
      <c r="E862" s="4"/>
      <c r="F862" s="4"/>
      <c r="H862" s="4"/>
      <c r="I862" s="4"/>
      <c r="N862" s="4"/>
      <c r="S862" s="4"/>
      <c r="W862" s="4"/>
      <c r="X862" s="4" t="s">
        <v>32</v>
      </c>
      <c r="Y862" s="4"/>
    </row>
    <row r="863" ht="15.75" customHeight="1">
      <c r="A863" s="4"/>
      <c r="D863" s="4"/>
      <c r="E863" s="4"/>
      <c r="F863" s="4"/>
      <c r="H863" s="4"/>
      <c r="I863" s="4"/>
      <c r="N863" s="4"/>
      <c r="S863" s="4"/>
      <c r="W863" s="4"/>
      <c r="X863" s="4" t="s">
        <v>32</v>
      </c>
      <c r="Y863" s="4"/>
    </row>
    <row r="864" ht="15.75" customHeight="1">
      <c r="A864" s="4"/>
      <c r="D864" s="4"/>
      <c r="E864" s="4"/>
      <c r="F864" s="4"/>
      <c r="H864" s="4"/>
      <c r="I864" s="4"/>
      <c r="N864" s="4"/>
      <c r="S864" s="4"/>
      <c r="W864" s="4"/>
      <c r="X864" s="4" t="s">
        <v>32</v>
      </c>
      <c r="Y864" s="4"/>
    </row>
    <row r="865" ht="15.75" customHeight="1">
      <c r="A865" s="4"/>
      <c r="D865" s="4"/>
      <c r="E865" s="4"/>
      <c r="F865" s="4"/>
      <c r="H865" s="4"/>
      <c r="I865" s="4"/>
      <c r="N865" s="4"/>
      <c r="S865" s="4"/>
      <c r="W865" s="4"/>
      <c r="X865" s="4" t="s">
        <v>32</v>
      </c>
      <c r="Y865" s="4"/>
    </row>
    <row r="866" ht="15.75" customHeight="1">
      <c r="A866" s="4"/>
      <c r="D866" s="4"/>
      <c r="E866" s="4"/>
      <c r="F866" s="4"/>
      <c r="H866" s="4"/>
      <c r="I866" s="4"/>
      <c r="N866" s="4"/>
      <c r="S866" s="4"/>
      <c r="W866" s="4"/>
      <c r="X866" s="4" t="s">
        <v>32</v>
      </c>
      <c r="Y866" s="4"/>
    </row>
    <row r="867" ht="15.75" customHeight="1">
      <c r="A867" s="4"/>
      <c r="D867" s="4"/>
      <c r="E867" s="4"/>
      <c r="F867" s="4"/>
      <c r="H867" s="4"/>
      <c r="I867" s="4"/>
      <c r="N867" s="4"/>
      <c r="S867" s="4"/>
      <c r="W867" s="4"/>
      <c r="X867" s="4" t="s">
        <v>32</v>
      </c>
      <c r="Y867" s="4"/>
    </row>
    <row r="868" ht="15.75" customHeight="1">
      <c r="A868" s="4"/>
      <c r="D868" s="4"/>
      <c r="E868" s="4"/>
      <c r="F868" s="4"/>
      <c r="H868" s="4"/>
      <c r="I868" s="4"/>
      <c r="N868" s="4"/>
      <c r="S868" s="4"/>
      <c r="W868" s="4"/>
      <c r="X868" s="4" t="s">
        <v>32</v>
      </c>
      <c r="Y868" s="4"/>
    </row>
    <row r="869" ht="15.75" customHeight="1">
      <c r="A869" s="4"/>
      <c r="D869" s="4"/>
      <c r="E869" s="4"/>
      <c r="F869" s="4"/>
      <c r="H869" s="4"/>
      <c r="I869" s="4"/>
      <c r="N869" s="4"/>
      <c r="S869" s="4"/>
      <c r="W869" s="4"/>
      <c r="X869" s="4" t="s">
        <v>32</v>
      </c>
      <c r="Y869" s="4"/>
    </row>
    <row r="870" ht="15.75" customHeight="1">
      <c r="A870" s="4"/>
      <c r="D870" s="4"/>
      <c r="E870" s="4"/>
      <c r="F870" s="4"/>
      <c r="H870" s="4"/>
      <c r="I870" s="4"/>
      <c r="N870" s="4"/>
      <c r="S870" s="4"/>
      <c r="W870" s="4"/>
      <c r="X870" s="4" t="s">
        <v>32</v>
      </c>
      <c r="Y870" s="4"/>
    </row>
    <row r="871" ht="15.75" customHeight="1">
      <c r="A871" s="4"/>
      <c r="D871" s="4"/>
      <c r="E871" s="4"/>
      <c r="F871" s="4"/>
      <c r="H871" s="4"/>
      <c r="I871" s="4"/>
      <c r="N871" s="4"/>
      <c r="S871" s="4"/>
      <c r="W871" s="4"/>
      <c r="X871" s="4" t="s">
        <v>32</v>
      </c>
      <c r="Y871" s="4"/>
    </row>
    <row r="872" ht="15.75" customHeight="1">
      <c r="A872" s="4"/>
      <c r="D872" s="4"/>
      <c r="E872" s="4"/>
      <c r="F872" s="4"/>
      <c r="H872" s="4"/>
      <c r="I872" s="4"/>
      <c r="N872" s="4"/>
      <c r="S872" s="4"/>
      <c r="W872" s="4"/>
      <c r="X872" s="4" t="s">
        <v>32</v>
      </c>
      <c r="Y872" s="4"/>
    </row>
    <row r="873" ht="15.75" customHeight="1">
      <c r="A873" s="4"/>
      <c r="D873" s="4"/>
      <c r="E873" s="4"/>
      <c r="F873" s="4"/>
      <c r="H873" s="4"/>
      <c r="I873" s="4"/>
      <c r="N873" s="4"/>
      <c r="S873" s="4"/>
      <c r="W873" s="4"/>
      <c r="X873" s="4" t="s">
        <v>32</v>
      </c>
      <c r="Y873" s="4"/>
    </row>
    <row r="874" ht="15.75" customHeight="1">
      <c r="A874" s="4"/>
      <c r="D874" s="4"/>
      <c r="E874" s="4"/>
      <c r="F874" s="4"/>
      <c r="H874" s="4"/>
      <c r="I874" s="4"/>
      <c r="N874" s="4"/>
      <c r="S874" s="4"/>
      <c r="W874" s="4"/>
      <c r="X874" s="4" t="s">
        <v>32</v>
      </c>
      <c r="Y874" s="4"/>
    </row>
    <row r="875" ht="15.75" customHeight="1">
      <c r="A875" s="4"/>
      <c r="D875" s="4"/>
      <c r="E875" s="4"/>
      <c r="F875" s="4"/>
      <c r="H875" s="4"/>
      <c r="I875" s="4"/>
      <c r="N875" s="4"/>
      <c r="S875" s="4"/>
      <c r="W875" s="4"/>
      <c r="X875" s="4" t="s">
        <v>32</v>
      </c>
      <c r="Y875" s="4"/>
    </row>
    <row r="876" ht="15.75" customHeight="1">
      <c r="A876" s="4"/>
      <c r="D876" s="4"/>
      <c r="E876" s="4"/>
      <c r="F876" s="4"/>
      <c r="H876" s="4"/>
      <c r="I876" s="4"/>
      <c r="N876" s="4"/>
      <c r="S876" s="4"/>
      <c r="W876" s="4"/>
      <c r="X876" s="4" t="s">
        <v>32</v>
      </c>
      <c r="Y876" s="4"/>
    </row>
    <row r="877" ht="15.75" customHeight="1">
      <c r="A877" s="4"/>
      <c r="D877" s="4"/>
      <c r="E877" s="4"/>
      <c r="F877" s="4"/>
      <c r="H877" s="4"/>
      <c r="I877" s="4"/>
      <c r="N877" s="4"/>
      <c r="S877" s="4"/>
      <c r="W877" s="4"/>
      <c r="X877" s="4" t="s">
        <v>32</v>
      </c>
      <c r="Y877" s="4"/>
    </row>
    <row r="878" ht="15.75" customHeight="1">
      <c r="A878" s="4"/>
      <c r="D878" s="4"/>
      <c r="E878" s="4"/>
      <c r="F878" s="4"/>
      <c r="H878" s="4"/>
      <c r="I878" s="4"/>
      <c r="N878" s="4"/>
      <c r="S878" s="4"/>
      <c r="W878" s="4"/>
      <c r="X878" s="4" t="s">
        <v>32</v>
      </c>
      <c r="Y878" s="4"/>
    </row>
    <row r="879" ht="15.75" customHeight="1">
      <c r="A879" s="4"/>
      <c r="D879" s="4"/>
      <c r="E879" s="4"/>
      <c r="F879" s="4"/>
      <c r="H879" s="4"/>
      <c r="I879" s="4"/>
      <c r="N879" s="4"/>
      <c r="S879" s="4"/>
      <c r="W879" s="4"/>
      <c r="X879" s="4" t="s">
        <v>32</v>
      </c>
      <c r="Y879" s="4"/>
    </row>
    <row r="880" ht="15.75" customHeight="1">
      <c r="A880" s="4"/>
      <c r="D880" s="4"/>
      <c r="E880" s="4"/>
      <c r="F880" s="4"/>
      <c r="H880" s="4"/>
      <c r="I880" s="4"/>
      <c r="N880" s="4"/>
      <c r="S880" s="4"/>
      <c r="W880" s="4"/>
      <c r="X880" s="4" t="s">
        <v>32</v>
      </c>
      <c r="Y880" s="4"/>
    </row>
    <row r="881" ht="15.75" customHeight="1">
      <c r="A881" s="4"/>
      <c r="D881" s="4"/>
      <c r="E881" s="4"/>
      <c r="F881" s="4"/>
      <c r="H881" s="4"/>
      <c r="I881" s="4"/>
      <c r="N881" s="4"/>
      <c r="S881" s="4"/>
      <c r="W881" s="4"/>
      <c r="X881" s="4" t="s">
        <v>32</v>
      </c>
      <c r="Y881" s="4"/>
    </row>
    <row r="882" ht="15.75" customHeight="1">
      <c r="A882" s="4"/>
      <c r="D882" s="4"/>
      <c r="E882" s="4"/>
      <c r="F882" s="4"/>
      <c r="H882" s="4"/>
      <c r="I882" s="4"/>
      <c r="N882" s="4"/>
      <c r="S882" s="4"/>
      <c r="W882" s="4"/>
      <c r="X882" s="4" t="s">
        <v>32</v>
      </c>
      <c r="Y882" s="4"/>
    </row>
    <row r="883" ht="15.75" customHeight="1">
      <c r="A883" s="4"/>
      <c r="D883" s="4"/>
      <c r="E883" s="4"/>
      <c r="F883" s="4"/>
      <c r="H883" s="4"/>
      <c r="I883" s="4"/>
      <c r="N883" s="4"/>
      <c r="S883" s="4"/>
      <c r="W883" s="4"/>
      <c r="X883" s="4" t="s">
        <v>32</v>
      </c>
      <c r="Y883" s="4"/>
    </row>
    <row r="884" ht="15.75" customHeight="1">
      <c r="A884" s="4"/>
      <c r="D884" s="4"/>
      <c r="E884" s="4"/>
      <c r="F884" s="4"/>
      <c r="H884" s="4"/>
      <c r="I884" s="4"/>
      <c r="N884" s="4"/>
      <c r="S884" s="4"/>
      <c r="W884" s="4"/>
      <c r="X884" s="4" t="s">
        <v>32</v>
      </c>
      <c r="Y884" s="4"/>
    </row>
    <row r="885" ht="15.75" customHeight="1">
      <c r="A885" s="4"/>
      <c r="D885" s="4"/>
      <c r="E885" s="4"/>
      <c r="F885" s="4"/>
      <c r="H885" s="4"/>
      <c r="I885" s="4"/>
      <c r="N885" s="4"/>
      <c r="S885" s="4"/>
      <c r="W885" s="4"/>
      <c r="X885" s="4" t="s">
        <v>32</v>
      </c>
      <c r="Y885" s="4"/>
    </row>
    <row r="886" ht="15.75" customHeight="1">
      <c r="A886" s="4"/>
      <c r="D886" s="4"/>
      <c r="E886" s="4"/>
      <c r="F886" s="4"/>
      <c r="H886" s="4"/>
      <c r="I886" s="4"/>
      <c r="N886" s="4"/>
      <c r="S886" s="4"/>
      <c r="W886" s="4"/>
      <c r="X886" s="4" t="s">
        <v>32</v>
      </c>
      <c r="Y886" s="4"/>
    </row>
    <row r="887" ht="15.75" customHeight="1">
      <c r="A887" s="4"/>
      <c r="D887" s="4"/>
      <c r="E887" s="4"/>
      <c r="F887" s="4"/>
      <c r="H887" s="4"/>
      <c r="I887" s="4"/>
      <c r="N887" s="4"/>
      <c r="S887" s="4"/>
      <c r="W887" s="4"/>
      <c r="X887" s="4" t="s">
        <v>32</v>
      </c>
      <c r="Y887" s="4"/>
    </row>
    <row r="888" ht="15.75" customHeight="1">
      <c r="A888" s="4"/>
      <c r="D888" s="4"/>
      <c r="E888" s="4"/>
      <c r="F888" s="4"/>
      <c r="H888" s="4"/>
      <c r="I888" s="4"/>
      <c r="N888" s="4"/>
      <c r="S888" s="4"/>
      <c r="W888" s="4"/>
      <c r="X888" s="4" t="s">
        <v>32</v>
      </c>
      <c r="Y888" s="4"/>
    </row>
    <row r="889" ht="15.75" customHeight="1">
      <c r="A889" s="4"/>
      <c r="D889" s="4"/>
      <c r="E889" s="4"/>
      <c r="F889" s="4"/>
      <c r="H889" s="4"/>
      <c r="I889" s="4"/>
      <c r="N889" s="4"/>
      <c r="S889" s="4"/>
      <c r="W889" s="4"/>
      <c r="X889" s="4" t="s">
        <v>32</v>
      </c>
      <c r="Y889" s="4"/>
    </row>
    <row r="890" ht="15.75" customHeight="1">
      <c r="A890" s="4"/>
      <c r="D890" s="4"/>
      <c r="E890" s="4"/>
      <c r="F890" s="4"/>
      <c r="H890" s="4"/>
      <c r="I890" s="4"/>
      <c r="N890" s="4"/>
      <c r="S890" s="4"/>
      <c r="W890" s="4"/>
      <c r="X890" s="4" t="s">
        <v>32</v>
      </c>
      <c r="Y890" s="4"/>
    </row>
    <row r="891" ht="15.75" customHeight="1">
      <c r="A891" s="4"/>
      <c r="D891" s="4"/>
      <c r="E891" s="4"/>
      <c r="F891" s="4"/>
      <c r="H891" s="4"/>
      <c r="I891" s="4"/>
      <c r="N891" s="4"/>
      <c r="S891" s="4"/>
      <c r="W891" s="4"/>
      <c r="X891" s="4" t="s">
        <v>32</v>
      </c>
      <c r="Y891" s="4"/>
    </row>
    <row r="892" ht="15.75" customHeight="1">
      <c r="A892" s="4"/>
      <c r="D892" s="4"/>
      <c r="E892" s="4"/>
      <c r="F892" s="4"/>
      <c r="H892" s="4"/>
      <c r="I892" s="4"/>
      <c r="N892" s="4"/>
      <c r="S892" s="4"/>
      <c r="W892" s="4"/>
      <c r="X892" s="4" t="s">
        <v>32</v>
      </c>
      <c r="Y892" s="4"/>
    </row>
    <row r="893" ht="15.75" customHeight="1">
      <c r="A893" s="4"/>
      <c r="D893" s="4"/>
      <c r="E893" s="4"/>
      <c r="F893" s="4"/>
      <c r="H893" s="4"/>
      <c r="I893" s="4"/>
      <c r="N893" s="4"/>
      <c r="S893" s="4"/>
      <c r="W893" s="4"/>
      <c r="X893" s="4" t="s">
        <v>32</v>
      </c>
      <c r="Y893" s="4"/>
    </row>
    <row r="894" ht="15.75" customHeight="1">
      <c r="A894" s="4"/>
      <c r="D894" s="4"/>
      <c r="E894" s="4"/>
      <c r="F894" s="4"/>
      <c r="H894" s="4"/>
      <c r="I894" s="4"/>
      <c r="N894" s="4"/>
      <c r="S894" s="4"/>
      <c r="W894" s="4"/>
      <c r="X894" s="4" t="s">
        <v>32</v>
      </c>
      <c r="Y894" s="4"/>
    </row>
    <row r="895" ht="15.75" customHeight="1">
      <c r="A895" s="4"/>
      <c r="D895" s="4"/>
      <c r="E895" s="4"/>
      <c r="F895" s="4"/>
      <c r="H895" s="4"/>
      <c r="I895" s="4"/>
      <c r="N895" s="4"/>
      <c r="S895" s="4"/>
      <c r="W895" s="4"/>
      <c r="X895" s="4" t="s">
        <v>32</v>
      </c>
      <c r="Y895" s="4"/>
    </row>
    <row r="896" ht="15.75" customHeight="1">
      <c r="A896" s="4"/>
      <c r="D896" s="4"/>
      <c r="E896" s="4"/>
      <c r="F896" s="4"/>
      <c r="H896" s="4"/>
      <c r="I896" s="4"/>
      <c r="N896" s="4"/>
      <c r="S896" s="4"/>
      <c r="W896" s="4"/>
      <c r="X896" s="4" t="s">
        <v>32</v>
      </c>
      <c r="Y896" s="4"/>
    </row>
    <row r="897" ht="15.75" customHeight="1">
      <c r="A897" s="4"/>
      <c r="D897" s="4"/>
      <c r="E897" s="4"/>
      <c r="F897" s="4"/>
      <c r="H897" s="4"/>
      <c r="I897" s="4"/>
      <c r="N897" s="4"/>
      <c r="S897" s="4"/>
      <c r="W897" s="4"/>
      <c r="X897" s="4" t="s">
        <v>32</v>
      </c>
      <c r="Y897" s="4"/>
    </row>
    <row r="898" ht="15.75" customHeight="1">
      <c r="A898" s="4"/>
      <c r="D898" s="4"/>
      <c r="E898" s="4"/>
      <c r="F898" s="4"/>
      <c r="H898" s="4"/>
      <c r="I898" s="4"/>
      <c r="N898" s="4"/>
      <c r="S898" s="4"/>
      <c r="W898" s="4"/>
      <c r="X898" s="4" t="s">
        <v>32</v>
      </c>
      <c r="Y898" s="4"/>
    </row>
    <row r="899" ht="15.75" customHeight="1">
      <c r="A899" s="4"/>
      <c r="D899" s="4"/>
      <c r="E899" s="4"/>
      <c r="F899" s="4"/>
      <c r="H899" s="4"/>
      <c r="I899" s="4"/>
      <c r="N899" s="4"/>
      <c r="S899" s="4"/>
      <c r="W899" s="4"/>
      <c r="X899" s="4" t="s">
        <v>32</v>
      </c>
      <c r="Y899" s="4"/>
    </row>
    <row r="900" ht="15.75" customHeight="1">
      <c r="A900" s="4"/>
      <c r="D900" s="4"/>
      <c r="E900" s="4"/>
      <c r="F900" s="4"/>
      <c r="H900" s="4"/>
      <c r="I900" s="4"/>
      <c r="N900" s="4"/>
      <c r="S900" s="4"/>
      <c r="W900" s="4"/>
      <c r="X900" s="4" t="s">
        <v>32</v>
      </c>
      <c r="Y900" s="4"/>
    </row>
    <row r="901" ht="15.75" customHeight="1">
      <c r="A901" s="4"/>
      <c r="D901" s="4"/>
      <c r="E901" s="4"/>
      <c r="F901" s="4"/>
      <c r="H901" s="4"/>
      <c r="I901" s="4"/>
      <c r="N901" s="4"/>
      <c r="S901" s="4"/>
      <c r="W901" s="4"/>
      <c r="X901" s="4" t="s">
        <v>32</v>
      </c>
      <c r="Y901" s="4"/>
    </row>
    <row r="902" ht="15.75" customHeight="1">
      <c r="A902" s="4"/>
      <c r="D902" s="4"/>
      <c r="E902" s="4"/>
      <c r="F902" s="4"/>
      <c r="H902" s="4"/>
      <c r="I902" s="4"/>
      <c r="N902" s="4"/>
      <c r="S902" s="4"/>
      <c r="W902" s="4"/>
      <c r="X902" s="4" t="s">
        <v>32</v>
      </c>
      <c r="Y902" s="4"/>
    </row>
    <row r="903" ht="15.75" customHeight="1">
      <c r="A903" s="4"/>
      <c r="D903" s="4"/>
      <c r="E903" s="4"/>
      <c r="F903" s="4"/>
      <c r="H903" s="4"/>
      <c r="I903" s="4"/>
      <c r="N903" s="4"/>
      <c r="S903" s="4"/>
      <c r="W903" s="4"/>
      <c r="X903" s="4" t="s">
        <v>32</v>
      </c>
      <c r="Y903" s="4"/>
    </row>
    <row r="904" ht="15.75" customHeight="1">
      <c r="A904" s="4"/>
      <c r="D904" s="4"/>
      <c r="E904" s="4"/>
      <c r="F904" s="4"/>
      <c r="H904" s="4"/>
      <c r="I904" s="4"/>
      <c r="N904" s="4"/>
      <c r="S904" s="4"/>
      <c r="W904" s="4"/>
      <c r="X904" s="4" t="s">
        <v>32</v>
      </c>
      <c r="Y904" s="4"/>
    </row>
    <row r="905" ht="15.75" customHeight="1">
      <c r="A905" s="4"/>
      <c r="D905" s="4"/>
      <c r="E905" s="4"/>
      <c r="F905" s="4"/>
      <c r="H905" s="4"/>
      <c r="I905" s="4"/>
      <c r="N905" s="4"/>
      <c r="S905" s="4"/>
      <c r="W905" s="4"/>
      <c r="X905" s="4" t="s">
        <v>32</v>
      </c>
      <c r="Y905" s="4"/>
    </row>
    <row r="906" ht="15.75" customHeight="1">
      <c r="A906" s="4"/>
      <c r="D906" s="4"/>
      <c r="E906" s="4"/>
      <c r="F906" s="4"/>
      <c r="H906" s="4"/>
      <c r="I906" s="4"/>
      <c r="N906" s="4"/>
      <c r="S906" s="4"/>
      <c r="W906" s="4"/>
      <c r="X906" s="4" t="s">
        <v>32</v>
      </c>
      <c r="Y906" s="4"/>
    </row>
    <row r="907" ht="15.75" customHeight="1">
      <c r="A907" s="4"/>
      <c r="D907" s="4"/>
      <c r="E907" s="4"/>
      <c r="F907" s="4"/>
      <c r="H907" s="4"/>
      <c r="I907" s="4"/>
      <c r="N907" s="4"/>
      <c r="S907" s="4"/>
      <c r="W907" s="4"/>
      <c r="X907" s="4" t="s">
        <v>32</v>
      </c>
      <c r="Y907" s="4"/>
    </row>
    <row r="908" ht="15.75" customHeight="1">
      <c r="A908" s="4"/>
      <c r="D908" s="4"/>
      <c r="E908" s="4"/>
      <c r="F908" s="4"/>
      <c r="H908" s="4"/>
      <c r="I908" s="4"/>
      <c r="N908" s="4"/>
      <c r="S908" s="4"/>
      <c r="W908" s="4"/>
      <c r="X908" s="4" t="s">
        <v>32</v>
      </c>
      <c r="Y908" s="4"/>
    </row>
    <row r="909" ht="15.75" customHeight="1">
      <c r="A909" s="4"/>
      <c r="D909" s="4"/>
      <c r="E909" s="4"/>
      <c r="F909" s="4"/>
      <c r="H909" s="4"/>
      <c r="I909" s="4"/>
      <c r="N909" s="4"/>
      <c r="S909" s="4"/>
      <c r="W909" s="4"/>
      <c r="X909" s="4" t="s">
        <v>32</v>
      </c>
      <c r="Y909" s="4"/>
    </row>
    <row r="910" ht="15.75" customHeight="1">
      <c r="A910" s="4"/>
      <c r="D910" s="4"/>
      <c r="E910" s="4"/>
      <c r="F910" s="4"/>
      <c r="H910" s="4"/>
      <c r="I910" s="4"/>
      <c r="N910" s="4"/>
      <c r="S910" s="4"/>
      <c r="W910" s="4"/>
      <c r="X910" s="4" t="s">
        <v>32</v>
      </c>
      <c r="Y910" s="4"/>
    </row>
    <row r="911" ht="15.75" customHeight="1">
      <c r="A911" s="4"/>
      <c r="D911" s="4"/>
      <c r="E911" s="4"/>
      <c r="F911" s="4"/>
      <c r="H911" s="4"/>
      <c r="I911" s="4"/>
      <c r="N911" s="4"/>
      <c r="S911" s="4"/>
      <c r="W911" s="4"/>
      <c r="X911" s="4" t="s">
        <v>32</v>
      </c>
      <c r="Y911" s="4"/>
    </row>
    <row r="912" ht="15.75" customHeight="1">
      <c r="A912" s="4"/>
      <c r="D912" s="4"/>
      <c r="E912" s="4"/>
      <c r="F912" s="4"/>
      <c r="H912" s="4"/>
      <c r="I912" s="4"/>
      <c r="N912" s="4"/>
      <c r="S912" s="4"/>
      <c r="W912" s="4"/>
      <c r="X912" s="4" t="s">
        <v>32</v>
      </c>
      <c r="Y912" s="4"/>
    </row>
    <row r="913" ht="15.75" customHeight="1">
      <c r="A913" s="4"/>
      <c r="D913" s="4"/>
      <c r="E913" s="4"/>
      <c r="F913" s="4"/>
      <c r="H913" s="4"/>
      <c r="I913" s="4"/>
      <c r="N913" s="4"/>
      <c r="S913" s="4"/>
      <c r="W913" s="4"/>
      <c r="X913" s="4" t="s">
        <v>32</v>
      </c>
      <c r="Y913" s="4"/>
    </row>
    <row r="914" ht="15.75" customHeight="1">
      <c r="A914" s="4"/>
      <c r="D914" s="4"/>
      <c r="E914" s="4"/>
      <c r="F914" s="4"/>
      <c r="H914" s="4"/>
      <c r="I914" s="4"/>
      <c r="N914" s="4"/>
      <c r="S914" s="4"/>
      <c r="W914" s="4"/>
      <c r="X914" s="4" t="s">
        <v>32</v>
      </c>
      <c r="Y914" s="4"/>
    </row>
    <row r="915" ht="15.75" customHeight="1">
      <c r="A915" s="4"/>
      <c r="D915" s="4"/>
      <c r="E915" s="4"/>
      <c r="F915" s="4"/>
      <c r="H915" s="4"/>
      <c r="I915" s="4"/>
      <c r="N915" s="4"/>
      <c r="S915" s="4"/>
      <c r="W915" s="4"/>
      <c r="X915" s="4" t="s">
        <v>32</v>
      </c>
      <c r="Y915" s="4"/>
    </row>
    <row r="916" ht="15.75" customHeight="1">
      <c r="A916" s="4"/>
      <c r="D916" s="4"/>
      <c r="E916" s="4"/>
      <c r="F916" s="4"/>
      <c r="H916" s="4"/>
      <c r="I916" s="4"/>
      <c r="N916" s="4"/>
      <c r="S916" s="4"/>
      <c r="W916" s="4"/>
      <c r="X916" s="4" t="s">
        <v>32</v>
      </c>
      <c r="Y916" s="4"/>
    </row>
    <row r="917" ht="15.75" customHeight="1">
      <c r="A917" s="4"/>
      <c r="D917" s="4"/>
      <c r="E917" s="4"/>
      <c r="F917" s="4"/>
      <c r="H917" s="4"/>
      <c r="I917" s="4"/>
      <c r="N917" s="4"/>
      <c r="S917" s="4"/>
      <c r="W917" s="4"/>
      <c r="X917" s="4" t="s">
        <v>32</v>
      </c>
      <c r="Y917" s="4"/>
    </row>
    <row r="918" ht="15.75" customHeight="1">
      <c r="A918" s="4"/>
      <c r="D918" s="4"/>
      <c r="E918" s="4"/>
      <c r="F918" s="4"/>
      <c r="H918" s="4"/>
      <c r="I918" s="4"/>
      <c r="N918" s="4"/>
      <c r="S918" s="4"/>
      <c r="W918" s="4"/>
      <c r="X918" s="4" t="s">
        <v>32</v>
      </c>
      <c r="Y918" s="4"/>
    </row>
    <row r="919" ht="15.75" customHeight="1">
      <c r="A919" s="4"/>
      <c r="D919" s="4"/>
      <c r="E919" s="4"/>
      <c r="F919" s="4"/>
      <c r="H919" s="4"/>
      <c r="I919" s="4"/>
      <c r="N919" s="4"/>
      <c r="S919" s="4"/>
      <c r="W919" s="4"/>
      <c r="X919" s="4" t="s">
        <v>32</v>
      </c>
      <c r="Y919" s="4"/>
    </row>
    <row r="920" ht="15.75" customHeight="1">
      <c r="A920" s="4"/>
      <c r="D920" s="4"/>
      <c r="E920" s="4"/>
      <c r="F920" s="4"/>
      <c r="H920" s="4"/>
      <c r="I920" s="4"/>
      <c r="N920" s="4"/>
      <c r="S920" s="4"/>
      <c r="W920" s="4"/>
      <c r="X920" s="4" t="s">
        <v>32</v>
      </c>
      <c r="Y920" s="4"/>
    </row>
    <row r="921" ht="15.75" customHeight="1">
      <c r="A921" s="4"/>
      <c r="D921" s="4"/>
      <c r="E921" s="4"/>
      <c r="F921" s="4"/>
      <c r="H921" s="4"/>
      <c r="I921" s="4"/>
      <c r="N921" s="4"/>
      <c r="S921" s="4"/>
      <c r="W921" s="4"/>
      <c r="X921" s="4" t="s">
        <v>32</v>
      </c>
      <c r="Y921" s="4"/>
    </row>
    <row r="922" ht="15.75" customHeight="1">
      <c r="A922" s="4"/>
      <c r="D922" s="4"/>
      <c r="E922" s="4"/>
      <c r="F922" s="4"/>
      <c r="H922" s="4"/>
      <c r="I922" s="4"/>
      <c r="N922" s="4"/>
      <c r="S922" s="4"/>
      <c r="W922" s="4"/>
      <c r="X922" s="4" t="s">
        <v>32</v>
      </c>
      <c r="Y922" s="4"/>
    </row>
    <row r="923" ht="15.75" customHeight="1">
      <c r="A923" s="4"/>
      <c r="D923" s="4"/>
      <c r="E923" s="4"/>
      <c r="F923" s="4"/>
      <c r="H923" s="4"/>
      <c r="I923" s="4"/>
      <c r="N923" s="4"/>
      <c r="S923" s="4"/>
      <c r="W923" s="4"/>
      <c r="X923" s="4" t="s">
        <v>32</v>
      </c>
      <c r="Y923" s="4"/>
    </row>
    <row r="924" ht="15.75" customHeight="1">
      <c r="A924" s="4"/>
      <c r="D924" s="4"/>
      <c r="E924" s="4"/>
      <c r="F924" s="4"/>
      <c r="H924" s="4"/>
      <c r="I924" s="4"/>
      <c r="N924" s="4"/>
      <c r="S924" s="4"/>
      <c r="W924" s="4"/>
      <c r="X924" s="4" t="s">
        <v>32</v>
      </c>
      <c r="Y924" s="4"/>
    </row>
    <row r="925" ht="15.75" customHeight="1">
      <c r="A925" s="4"/>
      <c r="D925" s="4"/>
      <c r="E925" s="4"/>
      <c r="F925" s="4"/>
      <c r="H925" s="4"/>
      <c r="I925" s="4"/>
      <c r="N925" s="4"/>
      <c r="S925" s="4"/>
      <c r="W925" s="4"/>
      <c r="X925" s="4" t="s">
        <v>32</v>
      </c>
      <c r="Y925" s="4"/>
    </row>
    <row r="926" ht="15.75" customHeight="1">
      <c r="A926" s="4"/>
      <c r="D926" s="4"/>
      <c r="E926" s="4"/>
      <c r="F926" s="4"/>
      <c r="H926" s="4"/>
      <c r="I926" s="4"/>
      <c r="N926" s="4"/>
      <c r="S926" s="4"/>
      <c r="W926" s="4"/>
      <c r="X926" s="4" t="s">
        <v>32</v>
      </c>
      <c r="Y926" s="4"/>
    </row>
    <row r="927" ht="15.75" customHeight="1">
      <c r="A927" s="4"/>
      <c r="D927" s="4"/>
      <c r="E927" s="4"/>
      <c r="F927" s="4"/>
      <c r="H927" s="4"/>
      <c r="I927" s="4"/>
      <c r="N927" s="4"/>
      <c r="S927" s="4"/>
      <c r="W927" s="4"/>
      <c r="X927" s="4" t="s">
        <v>32</v>
      </c>
      <c r="Y927" s="4"/>
    </row>
    <row r="928" ht="15.75" customHeight="1">
      <c r="A928" s="4"/>
      <c r="D928" s="4"/>
      <c r="E928" s="4"/>
      <c r="F928" s="4"/>
      <c r="H928" s="4"/>
      <c r="I928" s="4"/>
      <c r="N928" s="4"/>
      <c r="S928" s="4"/>
      <c r="W928" s="4"/>
      <c r="X928" s="4" t="s">
        <v>32</v>
      </c>
      <c r="Y928" s="4"/>
    </row>
    <row r="929" ht="15.75" customHeight="1">
      <c r="A929" s="4"/>
      <c r="D929" s="4"/>
      <c r="E929" s="4"/>
      <c r="F929" s="4"/>
      <c r="H929" s="4"/>
      <c r="I929" s="4"/>
      <c r="N929" s="4"/>
      <c r="S929" s="4"/>
      <c r="W929" s="4"/>
      <c r="X929" s="4" t="s">
        <v>32</v>
      </c>
      <c r="Y929" s="4"/>
    </row>
    <row r="930" ht="15.75" customHeight="1">
      <c r="A930" s="4"/>
      <c r="D930" s="4"/>
      <c r="E930" s="4"/>
      <c r="F930" s="4"/>
      <c r="H930" s="4"/>
      <c r="I930" s="4"/>
      <c r="N930" s="4"/>
      <c r="S930" s="4"/>
      <c r="W930" s="4"/>
      <c r="X930" s="4" t="s">
        <v>32</v>
      </c>
      <c r="Y930" s="4"/>
    </row>
    <row r="931" ht="15.75" customHeight="1">
      <c r="A931" s="4"/>
      <c r="D931" s="4"/>
      <c r="E931" s="4"/>
      <c r="F931" s="4"/>
      <c r="H931" s="4"/>
      <c r="I931" s="4"/>
      <c r="N931" s="4"/>
      <c r="S931" s="4"/>
      <c r="W931" s="4"/>
      <c r="X931" s="4" t="s">
        <v>32</v>
      </c>
      <c r="Y931" s="4"/>
    </row>
    <row r="932" ht="15.75" customHeight="1">
      <c r="A932" s="4"/>
      <c r="D932" s="4"/>
      <c r="E932" s="4"/>
      <c r="F932" s="4"/>
      <c r="H932" s="4"/>
      <c r="I932" s="4"/>
      <c r="N932" s="4"/>
      <c r="S932" s="4"/>
      <c r="W932" s="4"/>
      <c r="X932" s="4" t="s">
        <v>32</v>
      </c>
      <c r="Y932" s="4"/>
    </row>
    <row r="933" ht="15.75" customHeight="1">
      <c r="A933" s="4"/>
      <c r="D933" s="4"/>
      <c r="E933" s="4"/>
      <c r="F933" s="4"/>
      <c r="H933" s="4"/>
      <c r="I933" s="4"/>
      <c r="N933" s="4"/>
      <c r="S933" s="4"/>
      <c r="W933" s="4"/>
      <c r="X933" s="4" t="s">
        <v>32</v>
      </c>
      <c r="Y933" s="4"/>
    </row>
    <row r="934" ht="15.75" customHeight="1">
      <c r="A934" s="4"/>
      <c r="D934" s="4"/>
      <c r="E934" s="4"/>
      <c r="F934" s="4"/>
      <c r="H934" s="4"/>
      <c r="I934" s="4"/>
      <c r="N934" s="4"/>
      <c r="S934" s="4"/>
      <c r="W934" s="4"/>
      <c r="X934" s="4" t="s">
        <v>32</v>
      </c>
      <c r="Y934" s="4"/>
    </row>
    <row r="935" ht="15.75" customHeight="1">
      <c r="A935" s="4"/>
      <c r="D935" s="4"/>
      <c r="E935" s="4"/>
      <c r="F935" s="4"/>
      <c r="H935" s="4"/>
      <c r="I935" s="4"/>
      <c r="N935" s="4"/>
      <c r="S935" s="4"/>
      <c r="W935" s="4"/>
      <c r="X935" s="4" t="s">
        <v>32</v>
      </c>
      <c r="Y935" s="4"/>
    </row>
    <row r="936" ht="15.75" customHeight="1">
      <c r="A936" s="4"/>
      <c r="D936" s="4"/>
      <c r="E936" s="4"/>
      <c r="F936" s="4"/>
      <c r="H936" s="4"/>
      <c r="I936" s="4"/>
      <c r="N936" s="4"/>
      <c r="S936" s="4"/>
      <c r="W936" s="4"/>
      <c r="X936" s="4" t="s">
        <v>32</v>
      </c>
      <c r="Y936" s="4"/>
    </row>
    <row r="937" ht="15.75" customHeight="1">
      <c r="A937" s="4"/>
      <c r="D937" s="4"/>
      <c r="E937" s="4"/>
      <c r="F937" s="4"/>
      <c r="H937" s="4"/>
      <c r="I937" s="4"/>
      <c r="N937" s="4"/>
      <c r="S937" s="4"/>
      <c r="W937" s="4"/>
      <c r="X937" s="4" t="s">
        <v>32</v>
      </c>
      <c r="Y937" s="4"/>
    </row>
    <row r="938" ht="15.75" customHeight="1">
      <c r="A938" s="4"/>
      <c r="D938" s="4"/>
      <c r="E938" s="4"/>
      <c r="F938" s="4"/>
      <c r="H938" s="4"/>
      <c r="I938" s="4"/>
      <c r="N938" s="4"/>
      <c r="S938" s="4"/>
      <c r="W938" s="4"/>
      <c r="X938" s="4" t="s">
        <v>32</v>
      </c>
      <c r="Y938" s="4"/>
    </row>
    <row r="939" ht="15.75" customHeight="1">
      <c r="A939" s="4"/>
      <c r="D939" s="4"/>
      <c r="E939" s="4"/>
      <c r="F939" s="4"/>
      <c r="H939" s="4"/>
      <c r="I939" s="4"/>
      <c r="N939" s="4"/>
      <c r="S939" s="4"/>
      <c r="W939" s="4"/>
      <c r="X939" s="4" t="s">
        <v>32</v>
      </c>
      <c r="Y939" s="4"/>
    </row>
    <row r="940" ht="15.75" customHeight="1">
      <c r="A940" s="4"/>
      <c r="D940" s="4"/>
      <c r="E940" s="4"/>
      <c r="F940" s="4"/>
      <c r="H940" s="4"/>
      <c r="I940" s="4"/>
      <c r="N940" s="4"/>
      <c r="S940" s="4"/>
      <c r="W940" s="4"/>
      <c r="X940" s="4" t="s">
        <v>32</v>
      </c>
      <c r="Y940" s="4"/>
    </row>
    <row r="941" ht="15.75" customHeight="1">
      <c r="A941" s="4"/>
      <c r="D941" s="4"/>
      <c r="E941" s="4"/>
      <c r="F941" s="4"/>
      <c r="H941" s="4"/>
      <c r="I941" s="4"/>
      <c r="N941" s="4"/>
      <c r="S941" s="4"/>
      <c r="W941" s="4"/>
      <c r="X941" s="4" t="s">
        <v>32</v>
      </c>
      <c r="Y941" s="4"/>
    </row>
    <row r="942" ht="15.75" customHeight="1">
      <c r="A942" s="4"/>
      <c r="D942" s="4"/>
      <c r="E942" s="4"/>
      <c r="F942" s="4"/>
      <c r="H942" s="4"/>
      <c r="I942" s="4"/>
      <c r="N942" s="4"/>
      <c r="S942" s="4"/>
      <c r="W942" s="4"/>
      <c r="X942" s="4" t="s">
        <v>32</v>
      </c>
      <c r="Y942" s="4"/>
    </row>
    <row r="943" ht="15.75" customHeight="1">
      <c r="A943" s="4"/>
      <c r="D943" s="4"/>
      <c r="E943" s="4"/>
      <c r="F943" s="4"/>
      <c r="H943" s="4"/>
      <c r="I943" s="4"/>
      <c r="N943" s="4"/>
      <c r="S943" s="4"/>
      <c r="W943" s="4"/>
      <c r="X943" s="4" t="s">
        <v>32</v>
      </c>
      <c r="Y943" s="4"/>
    </row>
    <row r="944" ht="15.75" customHeight="1">
      <c r="A944" s="4"/>
      <c r="D944" s="4"/>
      <c r="E944" s="4"/>
      <c r="F944" s="4"/>
      <c r="H944" s="4"/>
      <c r="I944" s="4"/>
      <c r="N944" s="4"/>
      <c r="S944" s="4"/>
      <c r="W944" s="4"/>
      <c r="X944" s="4" t="s">
        <v>32</v>
      </c>
      <c r="Y944" s="4"/>
    </row>
    <row r="945" ht="15.75" customHeight="1">
      <c r="A945" s="4"/>
      <c r="D945" s="4"/>
      <c r="E945" s="4"/>
      <c r="F945" s="4"/>
      <c r="H945" s="4"/>
      <c r="I945" s="4"/>
      <c r="N945" s="4"/>
      <c r="S945" s="4"/>
      <c r="W945" s="4"/>
      <c r="X945" s="4" t="s">
        <v>32</v>
      </c>
      <c r="Y945" s="4"/>
    </row>
    <row r="946" ht="15.75" customHeight="1">
      <c r="A946" s="4"/>
      <c r="D946" s="4"/>
      <c r="E946" s="4"/>
      <c r="F946" s="4"/>
      <c r="H946" s="4"/>
      <c r="I946" s="4"/>
      <c r="N946" s="4"/>
      <c r="S946" s="4"/>
      <c r="W946" s="4"/>
      <c r="X946" s="4" t="s">
        <v>32</v>
      </c>
      <c r="Y946" s="4"/>
    </row>
    <row r="947" ht="15.75" customHeight="1">
      <c r="A947" s="4"/>
      <c r="D947" s="4"/>
      <c r="E947" s="4"/>
      <c r="F947" s="4"/>
      <c r="H947" s="4"/>
      <c r="I947" s="4"/>
      <c r="N947" s="4"/>
      <c r="S947" s="4"/>
      <c r="W947" s="4"/>
      <c r="X947" s="4" t="s">
        <v>32</v>
      </c>
      <c r="Y947" s="4"/>
    </row>
    <row r="948" ht="15.75" customHeight="1">
      <c r="A948" s="4"/>
      <c r="D948" s="4"/>
      <c r="E948" s="4"/>
      <c r="F948" s="4"/>
      <c r="H948" s="4"/>
      <c r="I948" s="4"/>
      <c r="N948" s="4"/>
      <c r="S948" s="4"/>
      <c r="W948" s="4"/>
      <c r="X948" s="4" t="s">
        <v>32</v>
      </c>
      <c r="Y948" s="4"/>
    </row>
    <row r="949" ht="15.75" customHeight="1">
      <c r="A949" s="4"/>
      <c r="D949" s="4"/>
      <c r="E949" s="4"/>
      <c r="F949" s="4"/>
      <c r="H949" s="4"/>
      <c r="I949" s="4"/>
      <c r="N949" s="4"/>
      <c r="S949" s="4"/>
      <c r="W949" s="4"/>
      <c r="X949" s="4" t="s">
        <v>32</v>
      </c>
      <c r="Y949" s="4"/>
    </row>
    <row r="950" ht="15.75" customHeight="1">
      <c r="A950" s="4"/>
      <c r="D950" s="4"/>
      <c r="E950" s="4"/>
      <c r="F950" s="4"/>
      <c r="H950" s="4"/>
      <c r="I950" s="4"/>
      <c r="N950" s="4"/>
      <c r="S950" s="4"/>
      <c r="W950" s="4"/>
      <c r="X950" s="4" t="s">
        <v>32</v>
      </c>
      <c r="Y950" s="4"/>
    </row>
    <row r="951" ht="15.75" customHeight="1">
      <c r="A951" s="4"/>
      <c r="D951" s="4"/>
      <c r="E951" s="4"/>
      <c r="F951" s="4"/>
      <c r="H951" s="4"/>
      <c r="I951" s="4"/>
      <c r="N951" s="4"/>
      <c r="S951" s="4"/>
      <c r="W951" s="4"/>
      <c r="X951" s="4" t="s">
        <v>32</v>
      </c>
      <c r="Y951" s="4"/>
    </row>
    <row r="952" ht="15.75" customHeight="1">
      <c r="A952" s="4"/>
      <c r="D952" s="4"/>
      <c r="E952" s="4"/>
      <c r="F952" s="4"/>
      <c r="H952" s="4"/>
      <c r="I952" s="4"/>
      <c r="N952" s="4"/>
      <c r="S952" s="4"/>
      <c r="W952" s="4"/>
      <c r="X952" s="4" t="s">
        <v>32</v>
      </c>
      <c r="Y952" s="4"/>
    </row>
    <row r="953" ht="15.75" customHeight="1">
      <c r="A953" s="4"/>
      <c r="D953" s="4"/>
      <c r="E953" s="4"/>
      <c r="F953" s="4"/>
      <c r="H953" s="4"/>
      <c r="I953" s="4"/>
      <c r="N953" s="4"/>
      <c r="S953" s="4"/>
      <c r="W953" s="4"/>
      <c r="X953" s="4" t="s">
        <v>32</v>
      </c>
      <c r="Y953" s="4"/>
    </row>
    <row r="954" ht="15.75" customHeight="1">
      <c r="A954" s="4"/>
      <c r="D954" s="4"/>
      <c r="E954" s="4"/>
      <c r="F954" s="4"/>
      <c r="H954" s="4"/>
      <c r="I954" s="4"/>
      <c r="N954" s="4"/>
      <c r="S954" s="4"/>
      <c r="W954" s="4"/>
      <c r="X954" s="4" t="s">
        <v>32</v>
      </c>
      <c r="Y954" s="4"/>
    </row>
    <row r="955" ht="15.75" customHeight="1">
      <c r="A955" s="4"/>
      <c r="D955" s="4"/>
      <c r="E955" s="4"/>
      <c r="F955" s="4"/>
      <c r="H955" s="4"/>
      <c r="I955" s="4"/>
      <c r="N955" s="4"/>
      <c r="S955" s="4"/>
      <c r="W955" s="4"/>
      <c r="X955" s="4" t="s">
        <v>32</v>
      </c>
      <c r="Y955" s="4"/>
    </row>
    <row r="956" ht="15.75" customHeight="1">
      <c r="A956" s="4"/>
      <c r="D956" s="4"/>
      <c r="E956" s="4"/>
      <c r="F956" s="4"/>
      <c r="H956" s="4"/>
      <c r="I956" s="4"/>
      <c r="N956" s="4"/>
      <c r="S956" s="4"/>
      <c r="W956" s="4"/>
      <c r="X956" s="4" t="s">
        <v>32</v>
      </c>
      <c r="Y956" s="4"/>
    </row>
    <row r="957" ht="15.75" customHeight="1">
      <c r="A957" s="4"/>
      <c r="D957" s="4"/>
      <c r="E957" s="4"/>
      <c r="F957" s="4"/>
      <c r="H957" s="4"/>
      <c r="I957" s="4"/>
      <c r="N957" s="4"/>
      <c r="S957" s="4"/>
      <c r="W957" s="4"/>
      <c r="X957" s="4" t="s">
        <v>32</v>
      </c>
      <c r="Y957" s="4"/>
    </row>
    <row r="958" ht="15.75" customHeight="1">
      <c r="A958" s="4"/>
      <c r="D958" s="4"/>
      <c r="E958" s="4"/>
      <c r="F958" s="4"/>
      <c r="H958" s="4"/>
      <c r="I958" s="4"/>
      <c r="N958" s="4"/>
      <c r="S958" s="4"/>
      <c r="W958" s="4"/>
      <c r="X958" s="4" t="s">
        <v>32</v>
      </c>
      <c r="Y958" s="4"/>
    </row>
    <row r="959" ht="15.75" customHeight="1">
      <c r="A959" s="4"/>
      <c r="D959" s="4"/>
      <c r="E959" s="4"/>
      <c r="F959" s="4"/>
      <c r="H959" s="4"/>
      <c r="I959" s="4"/>
      <c r="N959" s="4"/>
      <c r="S959" s="4"/>
      <c r="W959" s="4"/>
      <c r="X959" s="4" t="s">
        <v>32</v>
      </c>
      <c r="Y959" s="4"/>
    </row>
    <row r="960" ht="15.75" customHeight="1">
      <c r="A960" s="4"/>
      <c r="D960" s="4"/>
      <c r="E960" s="4"/>
      <c r="F960" s="4"/>
      <c r="H960" s="4"/>
      <c r="I960" s="4"/>
      <c r="N960" s="4"/>
      <c r="S960" s="4"/>
      <c r="W960" s="4"/>
      <c r="X960" s="4" t="s">
        <v>32</v>
      </c>
      <c r="Y960" s="4"/>
    </row>
    <row r="961" ht="15.75" customHeight="1">
      <c r="A961" s="4"/>
      <c r="D961" s="4"/>
      <c r="E961" s="4"/>
      <c r="F961" s="4"/>
      <c r="H961" s="4"/>
      <c r="I961" s="4"/>
      <c r="N961" s="4"/>
      <c r="S961" s="4"/>
      <c r="W961" s="4"/>
      <c r="X961" s="4" t="s">
        <v>32</v>
      </c>
      <c r="Y961" s="4"/>
    </row>
    <row r="962" ht="15.75" customHeight="1">
      <c r="A962" s="4"/>
      <c r="D962" s="4"/>
      <c r="E962" s="4"/>
      <c r="F962" s="4"/>
      <c r="H962" s="4"/>
      <c r="I962" s="4"/>
      <c r="N962" s="4"/>
      <c r="S962" s="4"/>
      <c r="W962" s="4"/>
      <c r="X962" s="4" t="s">
        <v>32</v>
      </c>
      <c r="Y962" s="4"/>
    </row>
    <row r="963" ht="15.75" customHeight="1">
      <c r="A963" s="4"/>
      <c r="D963" s="4"/>
      <c r="E963" s="4"/>
      <c r="F963" s="4"/>
      <c r="H963" s="4"/>
      <c r="I963" s="4"/>
      <c r="N963" s="4"/>
      <c r="S963" s="4"/>
      <c r="W963" s="4"/>
      <c r="X963" s="4" t="s">
        <v>32</v>
      </c>
      <c r="Y963" s="4"/>
    </row>
    <row r="964" ht="15.75" customHeight="1">
      <c r="A964" s="4"/>
      <c r="D964" s="4"/>
      <c r="E964" s="4"/>
      <c r="F964" s="4"/>
      <c r="H964" s="4"/>
      <c r="I964" s="4"/>
      <c r="N964" s="4"/>
      <c r="S964" s="4"/>
      <c r="W964" s="4"/>
      <c r="X964" s="4" t="s">
        <v>32</v>
      </c>
      <c r="Y964" s="4"/>
    </row>
    <row r="965" ht="15.75" customHeight="1">
      <c r="A965" s="4"/>
      <c r="D965" s="4"/>
      <c r="E965" s="4"/>
      <c r="F965" s="4"/>
      <c r="H965" s="4"/>
      <c r="I965" s="4"/>
      <c r="N965" s="4"/>
      <c r="S965" s="4"/>
      <c r="W965" s="4"/>
      <c r="X965" s="4" t="s">
        <v>32</v>
      </c>
      <c r="Y965" s="4"/>
    </row>
    <row r="966" ht="15.75" customHeight="1">
      <c r="A966" s="4"/>
      <c r="D966" s="4"/>
      <c r="E966" s="4"/>
      <c r="F966" s="4"/>
      <c r="H966" s="4"/>
      <c r="I966" s="4"/>
      <c r="N966" s="4"/>
      <c r="S966" s="4"/>
      <c r="W966" s="4"/>
      <c r="X966" s="4" t="s">
        <v>32</v>
      </c>
      <c r="Y966" s="4"/>
    </row>
    <row r="967" ht="15.75" customHeight="1">
      <c r="A967" s="4"/>
      <c r="D967" s="4"/>
      <c r="E967" s="4"/>
      <c r="F967" s="4"/>
      <c r="H967" s="4"/>
      <c r="I967" s="4"/>
      <c r="N967" s="4"/>
      <c r="S967" s="4"/>
      <c r="W967" s="4"/>
      <c r="X967" s="4" t="s">
        <v>32</v>
      </c>
      <c r="Y967" s="4"/>
    </row>
    <row r="968" ht="15.75" customHeight="1">
      <c r="A968" s="4"/>
      <c r="D968" s="4"/>
      <c r="E968" s="4"/>
      <c r="F968" s="4"/>
      <c r="H968" s="4"/>
      <c r="I968" s="4"/>
      <c r="N968" s="4"/>
      <c r="S968" s="4"/>
      <c r="W968" s="4"/>
      <c r="X968" s="4" t="s">
        <v>32</v>
      </c>
      <c r="Y968" s="4"/>
    </row>
    <row r="969" ht="15.75" customHeight="1">
      <c r="A969" s="4"/>
      <c r="D969" s="4"/>
      <c r="E969" s="4"/>
      <c r="F969" s="4"/>
      <c r="H969" s="4"/>
      <c r="I969" s="4"/>
      <c r="N969" s="4"/>
      <c r="S969" s="4"/>
      <c r="W969" s="4"/>
      <c r="X969" s="4" t="s">
        <v>32</v>
      </c>
      <c r="Y969" s="4"/>
    </row>
    <row r="970" ht="15.75" customHeight="1">
      <c r="A970" s="4"/>
      <c r="D970" s="4"/>
      <c r="E970" s="4"/>
      <c r="F970" s="4"/>
      <c r="H970" s="4"/>
      <c r="I970" s="4"/>
      <c r="N970" s="4"/>
      <c r="S970" s="4"/>
      <c r="W970" s="4"/>
      <c r="X970" s="4" t="s">
        <v>32</v>
      </c>
      <c r="Y970" s="4"/>
    </row>
    <row r="971" ht="15.75" customHeight="1">
      <c r="A971" s="4"/>
      <c r="D971" s="4"/>
      <c r="E971" s="4"/>
      <c r="F971" s="4"/>
      <c r="H971" s="4"/>
      <c r="I971" s="4"/>
      <c r="N971" s="4"/>
      <c r="S971" s="4"/>
      <c r="W971" s="4"/>
      <c r="X971" s="4" t="s">
        <v>32</v>
      </c>
      <c r="Y971" s="4"/>
    </row>
    <row r="972" ht="15.75" customHeight="1">
      <c r="A972" s="4"/>
      <c r="D972" s="4"/>
      <c r="E972" s="4"/>
      <c r="F972" s="4"/>
      <c r="H972" s="4"/>
      <c r="I972" s="4"/>
      <c r="N972" s="4"/>
      <c r="S972" s="4"/>
      <c r="W972" s="4"/>
      <c r="X972" s="4" t="s">
        <v>32</v>
      </c>
      <c r="Y972" s="4"/>
    </row>
    <row r="973" ht="15.75" customHeight="1">
      <c r="A973" s="4"/>
      <c r="D973" s="4"/>
      <c r="E973" s="4"/>
      <c r="F973" s="4"/>
      <c r="H973" s="4"/>
      <c r="I973" s="4"/>
      <c r="N973" s="4"/>
      <c r="S973" s="4"/>
      <c r="W973" s="4"/>
      <c r="X973" s="4" t="s">
        <v>32</v>
      </c>
      <c r="Y973" s="4"/>
    </row>
    <row r="974" ht="15.75" customHeight="1">
      <c r="A974" s="4"/>
      <c r="D974" s="4"/>
      <c r="E974" s="4"/>
      <c r="F974" s="4"/>
      <c r="H974" s="4"/>
      <c r="I974" s="4"/>
      <c r="N974" s="4"/>
      <c r="S974" s="4"/>
      <c r="W974" s="4"/>
      <c r="X974" s="4" t="s">
        <v>32</v>
      </c>
      <c r="Y974" s="4"/>
    </row>
    <row r="975" ht="15.75" customHeight="1">
      <c r="A975" s="4"/>
      <c r="D975" s="4"/>
      <c r="E975" s="4"/>
      <c r="F975" s="4"/>
      <c r="H975" s="4"/>
      <c r="I975" s="4"/>
      <c r="N975" s="4"/>
      <c r="S975" s="4"/>
      <c r="W975" s="4"/>
      <c r="X975" s="4" t="s">
        <v>32</v>
      </c>
      <c r="Y975" s="4"/>
    </row>
    <row r="976" ht="15.75" customHeight="1">
      <c r="A976" s="4"/>
      <c r="D976" s="4"/>
      <c r="E976" s="4"/>
      <c r="F976" s="4"/>
      <c r="H976" s="4"/>
      <c r="I976" s="4"/>
      <c r="N976" s="4"/>
      <c r="S976" s="4"/>
      <c r="W976" s="4"/>
      <c r="X976" s="4" t="s">
        <v>32</v>
      </c>
      <c r="Y976" s="4"/>
    </row>
    <row r="977" ht="15.75" customHeight="1">
      <c r="A977" s="4"/>
      <c r="D977" s="4"/>
      <c r="E977" s="4"/>
      <c r="F977" s="4"/>
      <c r="H977" s="4"/>
      <c r="I977" s="4"/>
      <c r="N977" s="4"/>
      <c r="S977" s="4"/>
      <c r="W977" s="4"/>
      <c r="X977" s="4" t="s">
        <v>32</v>
      </c>
      <c r="Y977" s="4"/>
    </row>
    <row r="978" ht="15.75" customHeight="1">
      <c r="A978" s="4"/>
      <c r="D978" s="4"/>
      <c r="E978" s="4"/>
      <c r="F978" s="4"/>
      <c r="H978" s="4"/>
      <c r="I978" s="4"/>
      <c r="N978" s="4"/>
      <c r="S978" s="4"/>
      <c r="W978" s="4"/>
      <c r="X978" s="4" t="s">
        <v>32</v>
      </c>
      <c r="Y978" s="4"/>
    </row>
    <row r="979" ht="15.75" customHeight="1">
      <c r="A979" s="4"/>
      <c r="D979" s="4"/>
      <c r="E979" s="4"/>
      <c r="F979" s="4"/>
      <c r="H979" s="4"/>
      <c r="I979" s="4"/>
      <c r="N979" s="4"/>
      <c r="S979" s="4"/>
      <c r="W979" s="4"/>
      <c r="X979" s="4" t="s">
        <v>32</v>
      </c>
      <c r="Y979" s="4"/>
    </row>
    <row r="980" ht="15.75" customHeight="1">
      <c r="A980" s="4"/>
      <c r="D980" s="4"/>
      <c r="E980" s="4"/>
      <c r="F980" s="4"/>
      <c r="H980" s="4"/>
      <c r="I980" s="4"/>
      <c r="N980" s="4"/>
      <c r="S980" s="4"/>
      <c r="W980" s="4"/>
      <c r="X980" s="4" t="s">
        <v>32</v>
      </c>
      <c r="Y980" s="4"/>
    </row>
    <row r="981" ht="15.75" customHeight="1">
      <c r="A981" s="4"/>
      <c r="D981" s="4"/>
      <c r="E981" s="4"/>
      <c r="F981" s="4"/>
      <c r="H981" s="4"/>
      <c r="I981" s="4"/>
      <c r="N981" s="4"/>
      <c r="S981" s="4"/>
      <c r="W981" s="4"/>
      <c r="X981" s="4" t="s">
        <v>32</v>
      </c>
      <c r="Y981" s="4"/>
    </row>
    <row r="982" ht="15.75" customHeight="1">
      <c r="A982" s="4"/>
      <c r="D982" s="4"/>
      <c r="E982" s="4"/>
      <c r="F982" s="4"/>
      <c r="H982" s="4"/>
      <c r="I982" s="4"/>
      <c r="N982" s="4"/>
      <c r="S982" s="4"/>
      <c r="W982" s="4"/>
      <c r="X982" s="4" t="s">
        <v>32</v>
      </c>
      <c r="Y982" s="4"/>
    </row>
    <row r="983" ht="15.75" customHeight="1">
      <c r="A983" s="4"/>
      <c r="D983" s="4"/>
      <c r="E983" s="4"/>
      <c r="F983" s="4"/>
      <c r="H983" s="4"/>
      <c r="I983" s="4"/>
      <c r="N983" s="4"/>
      <c r="S983" s="4"/>
      <c r="W983" s="4"/>
      <c r="X983" s="4" t="s">
        <v>32</v>
      </c>
      <c r="Y983" s="4"/>
    </row>
    <row r="984" ht="15.75" customHeight="1">
      <c r="A984" s="4"/>
      <c r="D984" s="4"/>
      <c r="E984" s="4"/>
      <c r="F984" s="4"/>
      <c r="H984" s="4"/>
      <c r="I984" s="4"/>
      <c r="N984" s="4"/>
      <c r="S984" s="4"/>
      <c r="W984" s="4"/>
      <c r="X984" s="4" t="s">
        <v>32</v>
      </c>
      <c r="Y984" s="4"/>
    </row>
    <row r="985" ht="15.75" customHeight="1">
      <c r="A985" s="4"/>
      <c r="D985" s="4"/>
      <c r="E985" s="4"/>
      <c r="F985" s="4"/>
      <c r="H985" s="4"/>
      <c r="I985" s="4"/>
      <c r="N985" s="4"/>
      <c r="S985" s="4"/>
      <c r="W985" s="4"/>
      <c r="X985" s="4" t="s">
        <v>32</v>
      </c>
      <c r="Y985" s="4"/>
    </row>
    <row r="986" ht="15.75" customHeight="1">
      <c r="A986" s="4"/>
      <c r="D986" s="4"/>
      <c r="E986" s="4"/>
      <c r="F986" s="4"/>
      <c r="H986" s="4"/>
      <c r="I986" s="4"/>
      <c r="N986" s="4"/>
      <c r="S986" s="4"/>
      <c r="W986" s="4"/>
      <c r="X986" s="4" t="s">
        <v>32</v>
      </c>
      <c r="Y986" s="4"/>
    </row>
    <row r="987" ht="15.75" customHeight="1">
      <c r="A987" s="4"/>
      <c r="D987" s="4"/>
      <c r="E987" s="4"/>
      <c r="F987" s="4"/>
      <c r="H987" s="4"/>
      <c r="I987" s="4"/>
      <c r="N987" s="4"/>
      <c r="S987" s="4"/>
      <c r="W987" s="4"/>
      <c r="X987" s="4" t="s">
        <v>32</v>
      </c>
      <c r="Y987" s="4"/>
    </row>
    <row r="988" ht="15.75" customHeight="1">
      <c r="A988" s="4"/>
      <c r="D988" s="4"/>
      <c r="E988" s="4"/>
      <c r="F988" s="4"/>
      <c r="H988" s="4"/>
      <c r="I988" s="4"/>
      <c r="N988" s="4"/>
      <c r="S988" s="4"/>
      <c r="W988" s="4"/>
      <c r="X988" s="4" t="s">
        <v>32</v>
      </c>
      <c r="Y988" s="4"/>
    </row>
    <row r="989" ht="15.75" customHeight="1">
      <c r="A989" s="4"/>
      <c r="D989" s="4"/>
      <c r="E989" s="4"/>
      <c r="F989" s="4"/>
      <c r="H989" s="4"/>
      <c r="I989" s="4"/>
      <c r="N989" s="4"/>
      <c r="S989" s="4"/>
      <c r="W989" s="4"/>
      <c r="X989" s="4" t="s">
        <v>32</v>
      </c>
      <c r="Y989" s="4"/>
    </row>
    <row r="990" ht="15.75" customHeight="1">
      <c r="A990" s="4"/>
      <c r="D990" s="4"/>
      <c r="E990" s="4"/>
      <c r="F990" s="4"/>
      <c r="H990" s="4"/>
      <c r="I990" s="4"/>
      <c r="N990" s="4"/>
      <c r="S990" s="4"/>
      <c r="W990" s="4"/>
      <c r="X990" s="4" t="s">
        <v>32</v>
      </c>
      <c r="Y990" s="4"/>
    </row>
    <row r="991" ht="15.75" customHeight="1">
      <c r="A991" s="4"/>
      <c r="D991" s="4"/>
      <c r="E991" s="4"/>
      <c r="F991" s="4"/>
      <c r="H991" s="4"/>
      <c r="I991" s="4"/>
      <c r="N991" s="4"/>
      <c r="S991" s="4"/>
      <c r="W991" s="4"/>
      <c r="X991" s="4" t="s">
        <v>32</v>
      </c>
      <c r="Y991" s="4"/>
    </row>
    <row r="992" ht="15.75" customHeight="1">
      <c r="A992" s="4"/>
      <c r="D992" s="4"/>
      <c r="E992" s="4"/>
      <c r="F992" s="4"/>
      <c r="H992" s="4"/>
      <c r="I992" s="4"/>
      <c r="N992" s="4"/>
      <c r="S992" s="4"/>
      <c r="W992" s="4"/>
      <c r="X992" s="4" t="s">
        <v>32</v>
      </c>
      <c r="Y992" s="4"/>
    </row>
    <row r="993" ht="15.75" customHeight="1">
      <c r="A993" s="4"/>
      <c r="D993" s="4"/>
      <c r="E993" s="4"/>
      <c r="F993" s="4"/>
      <c r="H993" s="4"/>
      <c r="I993" s="4"/>
      <c r="N993" s="4"/>
      <c r="S993" s="4"/>
      <c r="W993" s="4"/>
      <c r="X993" s="4" t="s">
        <v>32</v>
      </c>
      <c r="Y993" s="4"/>
    </row>
    <row r="994" ht="15.75" customHeight="1">
      <c r="A994" s="4"/>
      <c r="D994" s="4"/>
      <c r="E994" s="4"/>
      <c r="F994" s="4"/>
      <c r="H994" s="4"/>
      <c r="I994" s="4"/>
      <c r="N994" s="4"/>
      <c r="S994" s="4"/>
      <c r="W994" s="4"/>
      <c r="X994" s="4" t="s">
        <v>32</v>
      </c>
      <c r="Y994" s="4"/>
    </row>
    <row r="995" ht="15.75" customHeight="1">
      <c r="A995" s="4"/>
      <c r="D995" s="4"/>
      <c r="E995" s="4"/>
      <c r="F995" s="4"/>
      <c r="H995" s="4"/>
      <c r="I995" s="4"/>
      <c r="N995" s="4"/>
      <c r="S995" s="4"/>
      <c r="W995" s="4"/>
      <c r="X995" s="4" t="s">
        <v>32</v>
      </c>
      <c r="Y995" s="4"/>
    </row>
    <row r="996" ht="15.75" customHeight="1">
      <c r="A996" s="4"/>
      <c r="D996" s="4"/>
      <c r="E996" s="4"/>
      <c r="F996" s="4"/>
      <c r="H996" s="4"/>
      <c r="I996" s="4"/>
      <c r="N996" s="4"/>
      <c r="S996" s="4"/>
      <c r="W996" s="4"/>
      <c r="X996" s="4" t="s">
        <v>32</v>
      </c>
      <c r="Y996" s="4"/>
    </row>
    <row r="997" ht="15.75" customHeight="1">
      <c r="A997" s="4"/>
      <c r="D997" s="4"/>
      <c r="E997" s="4"/>
      <c r="F997" s="4"/>
      <c r="H997" s="4"/>
      <c r="I997" s="4"/>
      <c r="N997" s="4"/>
      <c r="S997" s="4"/>
      <c r="W997" s="4"/>
      <c r="X997" s="4" t="s">
        <v>32</v>
      </c>
      <c r="Y997" s="4"/>
    </row>
    <row r="998" ht="15.75" customHeight="1">
      <c r="A998" s="4"/>
      <c r="D998" s="4"/>
      <c r="E998" s="4"/>
      <c r="F998" s="4"/>
      <c r="H998" s="4"/>
      <c r="I998" s="4"/>
      <c r="N998" s="4"/>
      <c r="S998" s="4"/>
      <c r="W998" s="4"/>
      <c r="X998" s="4" t="s">
        <v>32</v>
      </c>
      <c r="Y998" s="4"/>
    </row>
    <row r="999" ht="15.75" customHeight="1">
      <c r="A999" s="4"/>
      <c r="D999" s="4"/>
      <c r="E999" s="4"/>
      <c r="F999" s="4"/>
      <c r="H999" s="4"/>
      <c r="I999" s="4"/>
      <c r="N999" s="4"/>
      <c r="S999" s="4"/>
      <c r="W999" s="4"/>
      <c r="X999" s="4" t="s">
        <v>32</v>
      </c>
      <c r="Y999" s="4"/>
    </row>
    <row r="1000" ht="15.75" customHeight="1">
      <c r="A1000" s="4"/>
      <c r="D1000" s="4"/>
      <c r="E1000" s="4"/>
      <c r="F1000" s="4"/>
      <c r="H1000" s="4"/>
      <c r="I1000" s="4"/>
      <c r="N1000" s="4"/>
      <c r="S1000" s="4"/>
      <c r="W1000" s="4"/>
      <c r="X1000" s="4" t="s">
        <v>32</v>
      </c>
      <c r="Y1000" s="4"/>
    </row>
    <row r="1001" ht="15.75" customHeight="1">
      <c r="A1001" s="4"/>
      <c r="D1001" s="4"/>
      <c r="E1001" s="4"/>
      <c r="F1001" s="4"/>
      <c r="H1001" s="4"/>
      <c r="I1001" s="4"/>
      <c r="N1001" s="4"/>
      <c r="S1001" s="4"/>
      <c r="W1001" s="4"/>
      <c r="X1001" s="4" t="s">
        <v>32</v>
      </c>
      <c r="Y1001" s="4"/>
    </row>
    <row r="1002" ht="15.75" customHeight="1">
      <c r="A1002" s="4"/>
      <c r="D1002" s="4"/>
      <c r="E1002" s="4"/>
      <c r="F1002" s="4"/>
      <c r="H1002" s="4"/>
      <c r="I1002" s="4"/>
      <c r="N1002" s="4"/>
      <c r="S1002" s="4"/>
      <c r="W1002" s="4"/>
      <c r="X1002" s="4" t="s">
        <v>32</v>
      </c>
      <c r="Y1002" s="4"/>
    </row>
    <row r="1003" ht="15.75" customHeight="1">
      <c r="A1003" s="4"/>
      <c r="D1003" s="4"/>
      <c r="E1003" s="4"/>
      <c r="F1003" s="4"/>
      <c r="H1003" s="4"/>
      <c r="I1003" s="4"/>
      <c r="N1003" s="4"/>
      <c r="S1003" s="4"/>
      <c r="W1003" s="4"/>
      <c r="X1003" s="4" t="s">
        <v>32</v>
      </c>
      <c r="Y1003" s="4"/>
    </row>
    <row r="1004" ht="15.75" customHeight="1">
      <c r="A1004" s="4"/>
      <c r="D1004" s="4"/>
      <c r="E1004" s="4"/>
      <c r="F1004" s="4"/>
      <c r="H1004" s="4"/>
      <c r="I1004" s="4"/>
      <c r="N1004" s="4"/>
      <c r="S1004" s="4"/>
      <c r="W1004" s="4"/>
      <c r="X1004" s="4" t="s">
        <v>32</v>
      </c>
      <c r="Y1004" s="4"/>
    </row>
    <row r="1005" ht="15.75" customHeight="1">
      <c r="A1005" s="4"/>
      <c r="D1005" s="4"/>
      <c r="E1005" s="4"/>
      <c r="F1005" s="4"/>
      <c r="H1005" s="4"/>
      <c r="I1005" s="4"/>
      <c r="N1005" s="4"/>
      <c r="S1005" s="4"/>
      <c r="W1005" s="4"/>
      <c r="X1005" s="4" t="s">
        <v>32</v>
      </c>
      <c r="Y1005" s="4"/>
    </row>
    <row r="1006" ht="15.75" customHeight="1">
      <c r="A1006" s="4"/>
      <c r="D1006" s="4"/>
      <c r="E1006" s="4"/>
      <c r="F1006" s="4"/>
      <c r="H1006" s="4"/>
      <c r="I1006" s="4"/>
      <c r="N1006" s="4"/>
      <c r="S1006" s="4"/>
      <c r="W1006" s="4"/>
      <c r="X1006" s="4" t="s">
        <v>32</v>
      </c>
      <c r="Y1006" s="4"/>
    </row>
    <row r="1007" ht="15.75" customHeight="1">
      <c r="A1007" s="4"/>
      <c r="D1007" s="4"/>
      <c r="E1007" s="4"/>
      <c r="F1007" s="4"/>
      <c r="H1007" s="4"/>
      <c r="I1007" s="4"/>
      <c r="N1007" s="4"/>
      <c r="S1007" s="4"/>
      <c r="W1007" s="4"/>
      <c r="X1007" s="4" t="s">
        <v>32</v>
      </c>
      <c r="Y1007" s="4"/>
    </row>
    <row r="1008" ht="15.75" customHeight="1">
      <c r="A1008" s="4"/>
      <c r="D1008" s="4"/>
      <c r="E1008" s="4"/>
      <c r="F1008" s="4"/>
      <c r="H1008" s="4"/>
      <c r="I1008" s="4"/>
      <c r="N1008" s="4"/>
      <c r="S1008" s="4"/>
      <c r="W1008" s="4"/>
      <c r="X1008" s="4" t="s">
        <v>32</v>
      </c>
      <c r="Y1008" s="4"/>
    </row>
    <row r="1009" ht="15.75" customHeight="1">
      <c r="A1009" s="4"/>
      <c r="D1009" s="4"/>
      <c r="E1009" s="4"/>
      <c r="F1009" s="4"/>
      <c r="H1009" s="4"/>
      <c r="I1009" s="4"/>
      <c r="N1009" s="4"/>
      <c r="S1009" s="4"/>
      <c r="W1009" s="4"/>
      <c r="X1009" s="4" t="s">
        <v>32</v>
      </c>
      <c r="Y1009" s="4"/>
    </row>
    <row r="1010" ht="15.75" customHeight="1">
      <c r="A1010" s="4"/>
      <c r="D1010" s="4"/>
      <c r="E1010" s="4"/>
      <c r="F1010" s="4"/>
      <c r="H1010" s="4"/>
      <c r="I1010" s="4"/>
      <c r="N1010" s="4"/>
      <c r="S1010" s="4"/>
      <c r="W1010" s="4"/>
      <c r="X1010" s="4" t="s">
        <v>32</v>
      </c>
      <c r="Y1010" s="4"/>
    </row>
    <row r="1011" ht="15.75" customHeight="1">
      <c r="A1011" s="4"/>
      <c r="D1011" s="4"/>
      <c r="E1011" s="4"/>
      <c r="F1011" s="4"/>
      <c r="H1011" s="4"/>
      <c r="I1011" s="4"/>
      <c r="N1011" s="4"/>
      <c r="S1011" s="4"/>
      <c r="W1011" s="4"/>
      <c r="X1011" s="4" t="s">
        <v>32</v>
      </c>
      <c r="Y1011" s="4"/>
    </row>
    <row r="1012" ht="15.75" customHeight="1">
      <c r="A1012" s="4"/>
      <c r="D1012" s="4"/>
      <c r="E1012" s="4"/>
      <c r="F1012" s="4"/>
      <c r="H1012" s="4"/>
      <c r="I1012" s="4"/>
      <c r="N1012" s="4"/>
      <c r="S1012" s="4"/>
      <c r="W1012" s="4"/>
      <c r="X1012" s="4" t="s">
        <v>32</v>
      </c>
      <c r="Y1012" s="4"/>
    </row>
    <row r="1013" ht="15.75" customHeight="1">
      <c r="A1013" s="4"/>
      <c r="D1013" s="4"/>
      <c r="E1013" s="4"/>
      <c r="F1013" s="4"/>
      <c r="H1013" s="4"/>
      <c r="I1013" s="4"/>
      <c r="N1013" s="4"/>
      <c r="S1013" s="4"/>
      <c r="W1013" s="4"/>
      <c r="X1013" s="4" t="s">
        <v>32</v>
      </c>
      <c r="Y1013" s="4"/>
    </row>
    <row r="1014" ht="15.75" customHeight="1">
      <c r="A1014" s="4"/>
      <c r="D1014" s="4"/>
      <c r="E1014" s="4"/>
      <c r="F1014" s="4"/>
      <c r="H1014" s="4"/>
      <c r="I1014" s="4"/>
      <c r="N1014" s="4"/>
      <c r="S1014" s="4"/>
      <c r="W1014" s="4"/>
      <c r="X1014" s="4" t="s">
        <v>32</v>
      </c>
      <c r="Y1014" s="4"/>
    </row>
    <row r="1015" ht="15.75" customHeight="1">
      <c r="A1015" s="4"/>
      <c r="D1015" s="4"/>
      <c r="E1015" s="4"/>
      <c r="F1015" s="4"/>
      <c r="H1015" s="4"/>
      <c r="I1015" s="4"/>
      <c r="N1015" s="4"/>
      <c r="S1015" s="4"/>
      <c r="W1015" s="4"/>
      <c r="X1015" s="4" t="s">
        <v>32</v>
      </c>
      <c r="Y1015" s="4"/>
    </row>
    <row r="1016" ht="15.75" customHeight="1">
      <c r="A1016" s="4"/>
      <c r="D1016" s="4"/>
      <c r="E1016" s="4"/>
      <c r="F1016" s="4"/>
      <c r="H1016" s="4"/>
      <c r="I1016" s="4"/>
      <c r="N1016" s="4"/>
      <c r="S1016" s="4"/>
      <c r="W1016" s="4"/>
      <c r="X1016" s="4" t="s">
        <v>32</v>
      </c>
      <c r="Y1016" s="4"/>
    </row>
    <row r="1017" ht="15.75" customHeight="1">
      <c r="A1017" s="4"/>
      <c r="D1017" s="4"/>
      <c r="E1017" s="4"/>
      <c r="F1017" s="4"/>
      <c r="H1017" s="4"/>
      <c r="I1017" s="4"/>
      <c r="N1017" s="4"/>
      <c r="S1017" s="4"/>
      <c r="W1017" s="4"/>
      <c r="X1017" s="4" t="s">
        <v>32</v>
      </c>
      <c r="Y1017" s="4"/>
    </row>
    <row r="1018" ht="15.75" customHeight="1">
      <c r="A1018" s="4"/>
      <c r="D1018" s="4"/>
      <c r="E1018" s="4"/>
      <c r="F1018" s="4"/>
      <c r="H1018" s="4"/>
      <c r="I1018" s="4"/>
      <c r="N1018" s="4"/>
      <c r="S1018" s="4"/>
      <c r="W1018" s="4"/>
      <c r="X1018" s="4" t="s">
        <v>32</v>
      </c>
      <c r="Y1018" s="4"/>
    </row>
    <row r="1019" ht="15.75" customHeight="1">
      <c r="A1019" s="4"/>
      <c r="D1019" s="4"/>
      <c r="E1019" s="4"/>
      <c r="F1019" s="4"/>
      <c r="H1019" s="4"/>
      <c r="I1019" s="4"/>
      <c r="N1019" s="4"/>
      <c r="S1019" s="4"/>
      <c r="W1019" s="4"/>
      <c r="X1019" s="4" t="s">
        <v>32</v>
      </c>
      <c r="Y1019" s="4"/>
    </row>
    <row r="1020" ht="15.75" customHeight="1">
      <c r="A1020" s="4"/>
      <c r="D1020" s="4"/>
      <c r="E1020" s="4"/>
      <c r="F1020" s="4"/>
      <c r="H1020" s="4"/>
      <c r="I1020" s="4"/>
      <c r="N1020" s="4"/>
      <c r="S1020" s="4"/>
      <c r="W1020" s="4"/>
      <c r="X1020" s="4" t="s">
        <v>32</v>
      </c>
      <c r="Y1020" s="4"/>
    </row>
    <row r="1021" ht="15.75" customHeight="1">
      <c r="A1021" s="4"/>
      <c r="D1021" s="4"/>
      <c r="E1021" s="4"/>
      <c r="F1021" s="4"/>
      <c r="H1021" s="4"/>
      <c r="I1021" s="4"/>
      <c r="N1021" s="4"/>
      <c r="S1021" s="4"/>
      <c r="W1021" s="4"/>
      <c r="X1021" s="4" t="s">
        <v>32</v>
      </c>
      <c r="Y1021" s="4"/>
    </row>
    <row r="1022" ht="15.75" customHeight="1">
      <c r="A1022" s="4"/>
      <c r="D1022" s="4"/>
      <c r="E1022" s="4"/>
      <c r="F1022" s="4"/>
      <c r="H1022" s="4"/>
      <c r="I1022" s="4"/>
      <c r="N1022" s="4"/>
      <c r="S1022" s="4"/>
      <c r="W1022" s="4"/>
      <c r="X1022" s="4" t="s">
        <v>32</v>
      </c>
      <c r="Y1022" s="4"/>
    </row>
    <row r="1023" ht="15.75" customHeight="1">
      <c r="A1023" s="4"/>
      <c r="D1023" s="4"/>
      <c r="E1023" s="4"/>
      <c r="F1023" s="4"/>
      <c r="H1023" s="4"/>
      <c r="I1023" s="4"/>
      <c r="N1023" s="4"/>
      <c r="S1023" s="4"/>
      <c r="W1023" s="4"/>
      <c r="X1023" s="4" t="s">
        <v>32</v>
      </c>
      <c r="Y1023" s="4"/>
    </row>
    <row r="1024" ht="15.75" customHeight="1">
      <c r="A1024" s="4"/>
      <c r="D1024" s="4"/>
      <c r="E1024" s="4"/>
      <c r="F1024" s="4"/>
      <c r="H1024" s="4"/>
      <c r="I1024" s="4"/>
      <c r="N1024" s="4"/>
      <c r="S1024" s="4"/>
      <c r="W1024" s="4"/>
      <c r="X1024" s="4" t="s">
        <v>32</v>
      </c>
      <c r="Y1024" s="4"/>
    </row>
    <row r="1025" ht="15.75" customHeight="1">
      <c r="A1025" s="4"/>
      <c r="D1025" s="4"/>
      <c r="E1025" s="4"/>
      <c r="F1025" s="4"/>
      <c r="H1025" s="4"/>
      <c r="I1025" s="4"/>
      <c r="N1025" s="4"/>
      <c r="S1025" s="4"/>
      <c r="W1025" s="4"/>
      <c r="X1025" s="4" t="s">
        <v>32</v>
      </c>
      <c r="Y1025" s="4"/>
    </row>
    <row r="1026" ht="15.75" customHeight="1">
      <c r="A1026" s="4"/>
      <c r="D1026" s="4"/>
      <c r="E1026" s="4"/>
      <c r="F1026" s="4"/>
      <c r="H1026" s="4"/>
      <c r="I1026" s="4"/>
      <c r="N1026" s="4"/>
      <c r="S1026" s="4"/>
      <c r="W1026" s="4"/>
      <c r="X1026" s="4" t="s">
        <v>32</v>
      </c>
      <c r="Y1026" s="4"/>
    </row>
    <row r="1027" ht="15.75" customHeight="1">
      <c r="A1027" s="4"/>
      <c r="D1027" s="4"/>
      <c r="E1027" s="4"/>
      <c r="F1027" s="4"/>
      <c r="H1027" s="4"/>
      <c r="I1027" s="4"/>
      <c r="N1027" s="4"/>
      <c r="S1027" s="4"/>
      <c r="W1027" s="4"/>
      <c r="X1027" s="4" t="s">
        <v>32</v>
      </c>
      <c r="Y1027" s="4"/>
    </row>
    <row r="1028" ht="15.75" customHeight="1">
      <c r="A1028" s="4"/>
      <c r="D1028" s="4"/>
      <c r="E1028" s="4"/>
      <c r="F1028" s="4"/>
      <c r="H1028" s="4"/>
      <c r="I1028" s="4"/>
      <c r="N1028" s="4"/>
      <c r="S1028" s="4"/>
      <c r="W1028" s="4"/>
      <c r="X1028" s="4" t="s">
        <v>32</v>
      </c>
      <c r="Y1028" s="4"/>
    </row>
    <row r="1029" ht="15.75" customHeight="1">
      <c r="A1029" s="4"/>
      <c r="D1029" s="4"/>
      <c r="E1029" s="4"/>
      <c r="F1029" s="4"/>
      <c r="H1029" s="4"/>
      <c r="I1029" s="4"/>
      <c r="N1029" s="4"/>
      <c r="S1029" s="4"/>
      <c r="W1029" s="4"/>
      <c r="X1029" s="4" t="s">
        <v>32</v>
      </c>
      <c r="Y1029" s="4"/>
    </row>
    <row r="1030" ht="15.75" customHeight="1">
      <c r="A1030" s="4"/>
      <c r="D1030" s="4"/>
      <c r="E1030" s="4"/>
      <c r="F1030" s="4"/>
      <c r="H1030" s="4"/>
      <c r="I1030" s="4"/>
      <c r="N1030" s="4"/>
      <c r="S1030" s="4"/>
      <c r="W1030" s="4"/>
      <c r="X1030" s="4" t="s">
        <v>32</v>
      </c>
      <c r="Y1030" s="4"/>
    </row>
    <row r="1031" ht="15.75" customHeight="1">
      <c r="A1031" s="4"/>
      <c r="D1031" s="4"/>
      <c r="E1031" s="4"/>
      <c r="F1031" s="4"/>
      <c r="H1031" s="4"/>
      <c r="I1031" s="4"/>
      <c r="N1031" s="4"/>
      <c r="S1031" s="4"/>
      <c r="W1031" s="4"/>
      <c r="X1031" s="4" t="s">
        <v>32</v>
      </c>
      <c r="Y1031" s="4"/>
    </row>
    <row r="1032" ht="15.75" customHeight="1">
      <c r="A1032" s="4"/>
      <c r="D1032" s="4"/>
      <c r="E1032" s="4"/>
      <c r="F1032" s="4"/>
      <c r="H1032" s="4"/>
      <c r="I1032" s="4"/>
      <c r="N1032" s="4"/>
      <c r="S1032" s="4"/>
      <c r="W1032" s="4"/>
      <c r="X1032" s="4" t="s">
        <v>32</v>
      </c>
      <c r="Y1032" s="4"/>
    </row>
    <row r="1033" ht="15.75" customHeight="1">
      <c r="A1033" s="4"/>
      <c r="D1033" s="4"/>
      <c r="E1033" s="4"/>
      <c r="F1033" s="4"/>
      <c r="H1033" s="4"/>
      <c r="I1033" s="4"/>
      <c r="N1033" s="4"/>
      <c r="S1033" s="4"/>
      <c r="W1033" s="4"/>
      <c r="X1033" s="4" t="s">
        <v>32</v>
      </c>
      <c r="Y1033" s="4"/>
    </row>
    <row r="1034" ht="15.75" customHeight="1">
      <c r="A1034" s="4"/>
      <c r="D1034" s="4"/>
      <c r="E1034" s="4"/>
      <c r="F1034" s="4"/>
      <c r="H1034" s="4"/>
      <c r="I1034" s="4"/>
      <c r="N1034" s="4"/>
      <c r="S1034" s="4"/>
      <c r="W1034" s="4"/>
      <c r="X1034" s="4" t="s">
        <v>32</v>
      </c>
      <c r="Y1034" s="4"/>
    </row>
    <row r="1035" ht="15.75" customHeight="1">
      <c r="A1035" s="4"/>
      <c r="D1035" s="4"/>
      <c r="E1035" s="4"/>
      <c r="F1035" s="4"/>
      <c r="H1035" s="4"/>
      <c r="I1035" s="4"/>
      <c r="N1035" s="4"/>
      <c r="S1035" s="4"/>
      <c r="W1035" s="4"/>
      <c r="X1035" s="4" t="s">
        <v>32</v>
      </c>
      <c r="Y1035" s="4"/>
    </row>
    <row r="1036" ht="15.75" customHeight="1">
      <c r="A1036" s="4"/>
      <c r="D1036" s="4"/>
      <c r="E1036" s="4"/>
      <c r="F1036" s="4"/>
      <c r="H1036" s="4"/>
      <c r="I1036" s="4"/>
      <c r="N1036" s="4"/>
      <c r="S1036" s="4"/>
      <c r="W1036" s="4"/>
      <c r="X1036" s="4" t="s">
        <v>32</v>
      </c>
      <c r="Y1036" s="4"/>
    </row>
    <row r="1037" ht="15.75" customHeight="1">
      <c r="A1037" s="4"/>
      <c r="D1037" s="4"/>
      <c r="E1037" s="4"/>
      <c r="F1037" s="4"/>
      <c r="H1037" s="4"/>
      <c r="I1037" s="4"/>
      <c r="N1037" s="4"/>
      <c r="S1037" s="4"/>
      <c r="W1037" s="4"/>
      <c r="X1037" s="4" t="s">
        <v>32</v>
      </c>
      <c r="Y1037" s="4"/>
    </row>
    <row r="1038" ht="15.75" customHeight="1">
      <c r="A1038" s="4"/>
      <c r="D1038" s="4"/>
      <c r="E1038" s="4"/>
      <c r="F1038" s="4"/>
      <c r="H1038" s="4"/>
      <c r="I1038" s="4"/>
      <c r="N1038" s="4"/>
      <c r="S1038" s="4"/>
      <c r="W1038" s="4"/>
      <c r="X1038" s="4" t="s">
        <v>32</v>
      </c>
      <c r="Y1038" s="4"/>
    </row>
    <row r="1039" ht="15.75" customHeight="1">
      <c r="A1039" s="4"/>
      <c r="D1039" s="4"/>
      <c r="E1039" s="4"/>
      <c r="F1039" s="4"/>
      <c r="H1039" s="4"/>
      <c r="I1039" s="4"/>
      <c r="N1039" s="4"/>
      <c r="S1039" s="4"/>
      <c r="W1039" s="4"/>
      <c r="X1039" s="4" t="s">
        <v>32</v>
      </c>
      <c r="Y1039" s="4"/>
    </row>
    <row r="1040" ht="15.75" customHeight="1">
      <c r="A1040" s="4"/>
      <c r="D1040" s="4"/>
      <c r="E1040" s="4"/>
      <c r="F1040" s="4"/>
      <c r="H1040" s="4"/>
      <c r="I1040" s="4"/>
      <c r="N1040" s="4"/>
      <c r="S1040" s="4"/>
      <c r="W1040" s="4"/>
      <c r="X1040" s="4" t="s">
        <v>32</v>
      </c>
      <c r="Y1040" s="4"/>
    </row>
    <row r="1041" ht="15.75" customHeight="1">
      <c r="A1041" s="4"/>
      <c r="D1041" s="4"/>
      <c r="E1041" s="4"/>
      <c r="F1041" s="4"/>
      <c r="H1041" s="4"/>
      <c r="I1041" s="4"/>
      <c r="N1041" s="4"/>
      <c r="S1041" s="4"/>
      <c r="W1041" s="4"/>
      <c r="X1041" s="4" t="s">
        <v>32</v>
      </c>
      <c r="Y1041" s="4"/>
    </row>
    <row r="1042" ht="15.75" customHeight="1">
      <c r="A1042" s="4"/>
      <c r="D1042" s="4"/>
      <c r="E1042" s="4"/>
      <c r="F1042" s="4"/>
      <c r="H1042" s="4"/>
      <c r="I1042" s="4"/>
      <c r="N1042" s="4"/>
      <c r="S1042" s="4"/>
      <c r="W1042" s="4"/>
      <c r="X1042" s="4" t="s">
        <v>32</v>
      </c>
      <c r="Y1042" s="4"/>
    </row>
    <row r="1043" ht="15.75" customHeight="1">
      <c r="A1043" s="4"/>
      <c r="D1043" s="4"/>
      <c r="E1043" s="4"/>
      <c r="F1043" s="4"/>
      <c r="H1043" s="4"/>
      <c r="I1043" s="4"/>
      <c r="N1043" s="4"/>
      <c r="S1043" s="4"/>
      <c r="W1043" s="4"/>
      <c r="X1043" s="4" t="s">
        <v>32</v>
      </c>
      <c r="Y1043" s="4"/>
    </row>
    <row r="1044" ht="15.75" customHeight="1">
      <c r="A1044" s="4"/>
      <c r="D1044" s="4"/>
      <c r="E1044" s="4"/>
      <c r="F1044" s="4"/>
      <c r="H1044" s="4"/>
      <c r="I1044" s="4"/>
      <c r="N1044" s="4"/>
      <c r="S1044" s="4"/>
      <c r="W1044" s="4"/>
      <c r="X1044" s="4" t="s">
        <v>32</v>
      </c>
      <c r="Y1044" s="4"/>
    </row>
    <row r="1045" ht="15.75" customHeight="1">
      <c r="A1045" s="4"/>
      <c r="D1045" s="4"/>
      <c r="E1045" s="4"/>
      <c r="F1045" s="4"/>
      <c r="H1045" s="4"/>
      <c r="I1045" s="4"/>
      <c r="N1045" s="4"/>
      <c r="S1045" s="4"/>
      <c r="W1045" s="4"/>
      <c r="X1045" s="4" t="s">
        <v>32</v>
      </c>
      <c r="Y1045" s="4"/>
    </row>
    <row r="1046" ht="15.75" customHeight="1">
      <c r="A1046" s="4"/>
      <c r="D1046" s="4"/>
      <c r="E1046" s="4"/>
      <c r="F1046" s="4"/>
      <c r="H1046" s="4"/>
      <c r="I1046" s="4"/>
      <c r="N1046" s="4"/>
      <c r="S1046" s="4"/>
      <c r="W1046" s="4"/>
      <c r="X1046" s="4" t="s">
        <v>32</v>
      </c>
      <c r="Y1046" s="4"/>
    </row>
    <row r="1047" ht="15.75" customHeight="1">
      <c r="A1047" s="4"/>
      <c r="D1047" s="4"/>
      <c r="E1047" s="4"/>
      <c r="F1047" s="4"/>
      <c r="H1047" s="4"/>
      <c r="I1047" s="4"/>
      <c r="N1047" s="4"/>
      <c r="S1047" s="4"/>
      <c r="W1047" s="4"/>
      <c r="X1047" s="4" t="s">
        <v>32</v>
      </c>
      <c r="Y1047" s="4"/>
    </row>
    <row r="1048" ht="15.75" customHeight="1">
      <c r="A1048" s="4"/>
      <c r="D1048" s="4"/>
      <c r="E1048" s="4"/>
      <c r="F1048" s="4"/>
      <c r="H1048" s="4"/>
      <c r="I1048" s="4"/>
      <c r="N1048" s="4"/>
      <c r="S1048" s="4"/>
      <c r="W1048" s="4"/>
      <c r="X1048" s="4" t="s">
        <v>32</v>
      </c>
      <c r="Y1048" s="4"/>
    </row>
    <row r="1049" ht="15.75" customHeight="1">
      <c r="A1049" s="4"/>
      <c r="D1049" s="4"/>
      <c r="E1049" s="4"/>
      <c r="F1049" s="4"/>
      <c r="H1049" s="4"/>
      <c r="I1049" s="4"/>
      <c r="N1049" s="4"/>
      <c r="S1049" s="4"/>
      <c r="W1049" s="4"/>
      <c r="X1049" s="4" t="s">
        <v>32</v>
      </c>
      <c r="Y1049" s="4"/>
    </row>
    <row r="1050" ht="15.75" customHeight="1">
      <c r="A1050" s="4"/>
      <c r="D1050" s="4"/>
      <c r="E1050" s="4"/>
      <c r="F1050" s="4"/>
      <c r="H1050" s="4"/>
      <c r="I1050" s="4"/>
      <c r="N1050" s="4"/>
      <c r="S1050" s="4"/>
      <c r="W1050" s="4"/>
      <c r="X1050" s="4" t="s">
        <v>32</v>
      </c>
      <c r="Y1050" s="4"/>
    </row>
    <row r="1051" ht="15.75" customHeight="1">
      <c r="A1051" s="4"/>
      <c r="D1051" s="4"/>
      <c r="E1051" s="4"/>
      <c r="F1051" s="4"/>
      <c r="H1051" s="4"/>
      <c r="I1051" s="4"/>
      <c r="N1051" s="4"/>
      <c r="S1051" s="4"/>
      <c r="W1051" s="4"/>
      <c r="X1051" s="4" t="s">
        <v>32</v>
      </c>
      <c r="Y1051" s="4"/>
    </row>
    <row r="1052" ht="15.75" customHeight="1">
      <c r="A1052" s="4"/>
      <c r="D1052" s="4"/>
      <c r="E1052" s="4"/>
      <c r="F1052" s="4"/>
      <c r="H1052" s="4"/>
      <c r="I1052" s="4"/>
      <c r="N1052" s="4"/>
      <c r="S1052" s="4"/>
      <c r="W1052" s="4"/>
      <c r="X1052" s="4" t="s">
        <v>32</v>
      </c>
      <c r="Y1052" s="4"/>
    </row>
    <row r="1053" ht="15.75" customHeight="1">
      <c r="A1053" s="4"/>
      <c r="D1053" s="4"/>
      <c r="E1053" s="4"/>
      <c r="F1053" s="4"/>
      <c r="H1053" s="4"/>
      <c r="I1053" s="4"/>
      <c r="N1053" s="4"/>
      <c r="S1053" s="4"/>
      <c r="W1053" s="4"/>
      <c r="X1053" s="4" t="s">
        <v>32</v>
      </c>
      <c r="Y1053" s="4"/>
    </row>
    <row r="1054" ht="15.75" customHeight="1">
      <c r="A1054" s="4"/>
      <c r="D1054" s="4"/>
      <c r="E1054" s="4"/>
      <c r="F1054" s="4"/>
      <c r="H1054" s="4"/>
      <c r="I1054" s="4"/>
      <c r="N1054" s="4"/>
      <c r="S1054" s="4"/>
      <c r="W1054" s="4"/>
      <c r="X1054" s="4" t="s">
        <v>32</v>
      </c>
      <c r="Y1054" s="4"/>
    </row>
    <row r="1055" ht="15.75" customHeight="1">
      <c r="A1055" s="4"/>
      <c r="D1055" s="4"/>
      <c r="E1055" s="4"/>
      <c r="F1055" s="4"/>
      <c r="H1055" s="4"/>
      <c r="I1055" s="4"/>
      <c r="N1055" s="4"/>
      <c r="S1055" s="4"/>
      <c r="W1055" s="4"/>
      <c r="X1055" s="4" t="s">
        <v>32</v>
      </c>
      <c r="Y1055" s="4"/>
    </row>
    <row r="1056" ht="15.75" customHeight="1">
      <c r="A1056" s="4"/>
      <c r="D1056" s="4"/>
      <c r="E1056" s="4"/>
      <c r="F1056" s="4"/>
      <c r="H1056" s="4"/>
      <c r="I1056" s="4"/>
      <c r="N1056" s="4"/>
      <c r="S1056" s="4"/>
      <c r="W1056" s="4"/>
      <c r="X1056" s="4" t="s">
        <v>32</v>
      </c>
      <c r="Y1056" s="4"/>
    </row>
    <row r="1057" ht="15.75" customHeight="1">
      <c r="A1057" s="4"/>
      <c r="D1057" s="4"/>
      <c r="E1057" s="4"/>
      <c r="F1057" s="4"/>
      <c r="H1057" s="4"/>
      <c r="I1057" s="4"/>
      <c r="N1057" s="4"/>
      <c r="S1057" s="4"/>
      <c r="W1057" s="4"/>
      <c r="X1057" s="4" t="s">
        <v>32</v>
      </c>
      <c r="Y1057" s="4"/>
    </row>
    <row r="1058" ht="15.75" customHeight="1">
      <c r="A1058" s="4"/>
      <c r="D1058" s="4"/>
      <c r="E1058" s="4"/>
      <c r="F1058" s="4"/>
      <c r="H1058" s="4"/>
      <c r="I1058" s="4"/>
      <c r="N1058" s="4"/>
      <c r="S1058" s="4"/>
      <c r="W1058" s="4"/>
      <c r="X1058" s="4" t="s">
        <v>32</v>
      </c>
      <c r="Y1058" s="4"/>
    </row>
    <row r="1059" ht="15.75" customHeight="1">
      <c r="A1059" s="4"/>
      <c r="D1059" s="4"/>
      <c r="E1059" s="4"/>
      <c r="F1059" s="4"/>
      <c r="H1059" s="4"/>
      <c r="I1059" s="4"/>
      <c r="N1059" s="4"/>
      <c r="S1059" s="4"/>
      <c r="W1059" s="4"/>
      <c r="X1059" s="4" t="s">
        <v>32</v>
      </c>
      <c r="Y1059" s="4"/>
    </row>
    <row r="1060" ht="15.75" customHeight="1">
      <c r="A1060" s="4"/>
      <c r="D1060" s="4"/>
      <c r="E1060" s="4"/>
      <c r="F1060" s="4"/>
      <c r="H1060" s="4"/>
      <c r="I1060" s="4"/>
      <c r="N1060" s="4"/>
      <c r="S1060" s="4"/>
      <c r="W1060" s="4"/>
      <c r="X1060" s="4" t="s">
        <v>32</v>
      </c>
      <c r="Y1060" s="4"/>
    </row>
    <row r="1061" ht="15.75" customHeight="1">
      <c r="A1061" s="4"/>
      <c r="D1061" s="4"/>
      <c r="E1061" s="4"/>
      <c r="F1061" s="4"/>
      <c r="H1061" s="4"/>
      <c r="I1061" s="4"/>
      <c r="N1061" s="4"/>
      <c r="S1061" s="4"/>
      <c r="W1061" s="4"/>
      <c r="X1061" s="4" t="s">
        <v>32</v>
      </c>
      <c r="Y1061" s="4"/>
    </row>
    <row r="1062" ht="15.75" customHeight="1">
      <c r="A1062" s="4"/>
      <c r="D1062" s="4"/>
      <c r="E1062" s="4"/>
      <c r="F1062" s="4"/>
      <c r="H1062" s="4"/>
      <c r="I1062" s="4"/>
      <c r="N1062" s="4"/>
      <c r="S1062" s="4"/>
      <c r="W1062" s="4"/>
      <c r="X1062" s="4"/>
      <c r="Y1062" s="4"/>
    </row>
    <row r="1063" ht="15.75" customHeight="1">
      <c r="A1063" s="4"/>
      <c r="D1063" s="4"/>
      <c r="E1063" s="4"/>
      <c r="F1063" s="4"/>
      <c r="H1063" s="4"/>
      <c r="I1063" s="4"/>
      <c r="N1063" s="4"/>
      <c r="S1063" s="4"/>
      <c r="W1063" s="4"/>
      <c r="X1063" s="4"/>
      <c r="Y1063" s="4"/>
    </row>
    <row r="1064" ht="15.75" customHeight="1">
      <c r="A1064" s="4"/>
      <c r="D1064" s="4"/>
      <c r="E1064" s="4"/>
      <c r="F1064" s="4"/>
      <c r="H1064" s="4"/>
      <c r="I1064" s="4"/>
      <c r="N1064" s="4"/>
      <c r="S1064" s="4"/>
      <c r="W1064" s="4"/>
      <c r="X1064" s="4"/>
      <c r="Y1064" s="4"/>
    </row>
    <row r="1065" ht="15.75" customHeight="1">
      <c r="A1065" s="4"/>
      <c r="D1065" s="4"/>
      <c r="E1065" s="4"/>
      <c r="F1065" s="4"/>
      <c r="H1065" s="4"/>
      <c r="I1065" s="4"/>
      <c r="N1065" s="4"/>
      <c r="S1065" s="4"/>
      <c r="W1065" s="4"/>
      <c r="X1065" s="4"/>
      <c r="Y1065" s="4"/>
    </row>
    <row r="1066" ht="15.75" customHeight="1">
      <c r="A1066" s="4"/>
      <c r="D1066" s="4"/>
      <c r="E1066" s="4"/>
      <c r="F1066" s="4"/>
      <c r="H1066" s="4"/>
      <c r="I1066" s="4"/>
      <c r="N1066" s="4"/>
      <c r="S1066" s="4"/>
      <c r="W1066" s="4"/>
      <c r="X1066" s="4"/>
      <c r="Y1066" s="4"/>
    </row>
    <row r="1067" ht="15.75" customHeight="1">
      <c r="A1067" s="4"/>
      <c r="D1067" s="4"/>
      <c r="E1067" s="4"/>
      <c r="F1067" s="4"/>
      <c r="H1067" s="4"/>
      <c r="I1067" s="4"/>
      <c r="N1067" s="4"/>
      <c r="S1067" s="4"/>
      <c r="W1067" s="4"/>
      <c r="X1067" s="4"/>
      <c r="Y1067" s="4"/>
    </row>
    <row r="1068" ht="15.75" customHeight="1">
      <c r="A1068" s="4"/>
      <c r="D1068" s="4"/>
      <c r="E1068" s="4"/>
      <c r="F1068" s="4"/>
      <c r="H1068" s="4"/>
      <c r="I1068" s="4"/>
      <c r="N1068" s="4"/>
      <c r="S1068" s="4"/>
      <c r="W1068" s="4"/>
      <c r="X1068" s="4"/>
      <c r="Y1068" s="4"/>
    </row>
    <row r="1069" ht="15.75" customHeight="1">
      <c r="A1069" s="4"/>
      <c r="D1069" s="4"/>
      <c r="E1069" s="4"/>
      <c r="F1069" s="4"/>
      <c r="H1069" s="4"/>
      <c r="I1069" s="4"/>
      <c r="N1069" s="4"/>
      <c r="S1069" s="4"/>
      <c r="W1069" s="4"/>
      <c r="X1069" s="4"/>
      <c r="Y1069" s="4"/>
    </row>
    <row r="1070" ht="15.75" customHeight="1">
      <c r="A1070" s="4"/>
      <c r="D1070" s="4"/>
      <c r="E1070" s="4"/>
      <c r="F1070" s="4"/>
      <c r="H1070" s="4"/>
      <c r="I1070" s="4"/>
      <c r="N1070" s="4"/>
      <c r="S1070" s="4"/>
      <c r="W1070" s="4"/>
      <c r="X1070" s="4"/>
      <c r="Y1070" s="4"/>
    </row>
    <row r="1071" ht="15.75" customHeight="1">
      <c r="A1071" s="4"/>
      <c r="D1071" s="4"/>
      <c r="E1071" s="4"/>
      <c r="F1071" s="4"/>
      <c r="H1071" s="4"/>
      <c r="I1071" s="4"/>
      <c r="N1071" s="4"/>
      <c r="S1071" s="4"/>
      <c r="W1071" s="4"/>
      <c r="X1071" s="4"/>
      <c r="Y1071" s="4"/>
    </row>
    <row r="1072" ht="15.75" customHeight="1">
      <c r="A1072" s="4"/>
      <c r="D1072" s="4"/>
      <c r="E1072" s="4"/>
      <c r="F1072" s="4"/>
      <c r="H1072" s="4"/>
      <c r="I1072" s="4"/>
      <c r="N1072" s="4"/>
      <c r="S1072" s="4"/>
      <c r="W1072" s="4"/>
      <c r="X1072" s="4"/>
      <c r="Y1072" s="4"/>
    </row>
    <row r="1073" ht="15.75" customHeight="1">
      <c r="A1073" s="4"/>
      <c r="D1073" s="4"/>
      <c r="E1073" s="4"/>
      <c r="F1073" s="4"/>
      <c r="H1073" s="4"/>
      <c r="I1073" s="4"/>
      <c r="N1073" s="4"/>
      <c r="S1073" s="4"/>
      <c r="W1073" s="4"/>
      <c r="X1073" s="4"/>
      <c r="Y1073" s="4"/>
    </row>
    <row r="1074" ht="15.75" customHeight="1">
      <c r="A1074" s="4"/>
      <c r="D1074" s="4"/>
      <c r="E1074" s="4"/>
      <c r="F1074" s="4"/>
      <c r="H1074" s="4"/>
      <c r="I1074" s="4"/>
      <c r="N1074" s="4"/>
      <c r="S1074" s="4"/>
      <c r="W1074" s="4"/>
      <c r="X1074" s="4"/>
      <c r="Y1074" s="4"/>
    </row>
    <row r="1075" ht="15.75" customHeight="1">
      <c r="A1075" s="4"/>
      <c r="D1075" s="4"/>
      <c r="E1075" s="4"/>
      <c r="F1075" s="4"/>
      <c r="H1075" s="4"/>
      <c r="I1075" s="4"/>
      <c r="N1075" s="4"/>
      <c r="S1075" s="4"/>
      <c r="W1075" s="4"/>
      <c r="X1075" s="4"/>
      <c r="Y1075" s="4"/>
    </row>
    <row r="1076" ht="15.75" customHeight="1">
      <c r="A1076" s="4"/>
      <c r="D1076" s="4"/>
      <c r="E1076" s="4"/>
      <c r="F1076" s="4"/>
      <c r="H1076" s="4"/>
      <c r="I1076" s="4"/>
      <c r="N1076" s="4"/>
      <c r="S1076" s="4"/>
      <c r="W1076" s="4"/>
      <c r="X1076" s="4"/>
      <c r="Y1076" s="4"/>
    </row>
    <row r="1077" ht="15.75" customHeight="1">
      <c r="A1077" s="4"/>
      <c r="D1077" s="4"/>
      <c r="E1077" s="4"/>
      <c r="F1077" s="4"/>
      <c r="H1077" s="4"/>
      <c r="I1077" s="4"/>
      <c r="N1077" s="4"/>
      <c r="S1077" s="4"/>
      <c r="W1077" s="4"/>
      <c r="X1077" s="4"/>
      <c r="Y1077" s="4"/>
    </row>
    <row r="1078" ht="15.75" customHeight="1">
      <c r="A1078" s="4"/>
      <c r="D1078" s="4"/>
      <c r="E1078" s="4"/>
      <c r="F1078" s="4"/>
      <c r="H1078" s="4"/>
      <c r="I1078" s="4"/>
      <c r="N1078" s="4"/>
      <c r="S1078" s="4"/>
      <c r="W1078" s="4"/>
      <c r="X1078" s="4"/>
      <c r="Y1078" s="4"/>
    </row>
    <row r="1079" ht="15.75" customHeight="1">
      <c r="A1079" s="4"/>
      <c r="D1079" s="4"/>
      <c r="E1079" s="4"/>
      <c r="F1079" s="4"/>
      <c r="H1079" s="4"/>
      <c r="I1079" s="4"/>
      <c r="N1079" s="4"/>
      <c r="S1079" s="4"/>
      <c r="W1079" s="4"/>
      <c r="X1079" s="4"/>
      <c r="Y1079" s="4"/>
    </row>
    <row r="1080" ht="15.75" customHeight="1">
      <c r="A1080" s="4"/>
      <c r="D1080" s="4"/>
      <c r="E1080" s="4"/>
      <c r="F1080" s="4"/>
      <c r="H1080" s="4"/>
      <c r="I1080" s="4"/>
      <c r="N1080" s="4"/>
      <c r="S1080" s="4"/>
      <c r="W1080" s="4"/>
      <c r="X1080" s="4"/>
      <c r="Y1080" s="4"/>
    </row>
    <row r="1081" ht="15.75" customHeight="1">
      <c r="A1081" s="4"/>
      <c r="D1081" s="4"/>
      <c r="E1081" s="4"/>
      <c r="F1081" s="4"/>
      <c r="H1081" s="4"/>
      <c r="I1081" s="4"/>
      <c r="N1081" s="4"/>
      <c r="S1081" s="4"/>
      <c r="W1081" s="4"/>
      <c r="X1081" s="4"/>
      <c r="Y1081" s="4"/>
    </row>
    <row r="1082" ht="15.75" customHeight="1">
      <c r="A1082" s="4"/>
      <c r="D1082" s="4"/>
      <c r="E1082" s="4"/>
      <c r="F1082" s="4"/>
      <c r="H1082" s="4"/>
      <c r="I1082" s="4"/>
      <c r="N1082" s="4"/>
      <c r="S1082" s="4"/>
      <c r="W1082" s="4"/>
      <c r="X1082" s="4"/>
      <c r="Y1082" s="4"/>
    </row>
    <row r="1083" ht="15.75" customHeight="1">
      <c r="A1083" s="4"/>
      <c r="D1083" s="4"/>
      <c r="E1083" s="4"/>
      <c r="F1083" s="4"/>
      <c r="H1083" s="4"/>
      <c r="I1083" s="4"/>
      <c r="N1083" s="4"/>
      <c r="S1083" s="4"/>
      <c r="W1083" s="4"/>
      <c r="X1083" s="4"/>
      <c r="Y1083" s="4"/>
    </row>
    <row r="1084" ht="15.75" customHeight="1">
      <c r="A1084" s="4"/>
      <c r="D1084" s="4"/>
      <c r="E1084" s="4"/>
      <c r="F1084" s="4"/>
      <c r="H1084" s="4"/>
      <c r="I1084" s="4"/>
      <c r="N1084" s="4"/>
      <c r="S1084" s="4"/>
      <c r="W1084" s="4"/>
      <c r="X1084" s="4"/>
      <c r="Y1084" s="4"/>
    </row>
    <row r="1085" ht="15.75" customHeight="1">
      <c r="A1085" s="4"/>
      <c r="D1085" s="4"/>
      <c r="E1085" s="4"/>
      <c r="F1085" s="4"/>
      <c r="H1085" s="4"/>
      <c r="I1085" s="4"/>
      <c r="N1085" s="4"/>
      <c r="S1085" s="4"/>
      <c r="W1085" s="4"/>
      <c r="X1085" s="4"/>
      <c r="Y1085" s="4"/>
    </row>
    <row r="1086" ht="15.75" customHeight="1">
      <c r="A1086" s="4"/>
      <c r="D1086" s="4"/>
      <c r="E1086" s="4"/>
      <c r="F1086" s="4"/>
      <c r="H1086" s="4"/>
      <c r="I1086" s="4"/>
      <c r="N1086" s="4"/>
      <c r="S1086" s="4"/>
      <c r="W1086" s="4"/>
      <c r="X1086" s="4"/>
      <c r="Y1086" s="4"/>
    </row>
    <row r="1087" ht="15.75" customHeight="1">
      <c r="A1087" s="4"/>
      <c r="D1087" s="4"/>
      <c r="E1087" s="4"/>
      <c r="F1087" s="4"/>
      <c r="H1087" s="4"/>
      <c r="I1087" s="4"/>
      <c r="N1087" s="4"/>
      <c r="S1087" s="4"/>
      <c r="W1087" s="4"/>
      <c r="X1087" s="4"/>
      <c r="Y1087" s="4"/>
    </row>
    <row r="1088" ht="15.75" customHeight="1">
      <c r="A1088" s="4"/>
      <c r="D1088" s="4"/>
      <c r="E1088" s="4"/>
      <c r="F1088" s="4"/>
      <c r="H1088" s="4"/>
      <c r="I1088" s="4"/>
      <c r="N1088" s="4"/>
      <c r="S1088" s="4"/>
      <c r="W1088" s="4"/>
      <c r="X1088" s="4"/>
      <c r="Y1088" s="4"/>
    </row>
    <row r="1089" ht="15.75" customHeight="1">
      <c r="A1089" s="4"/>
      <c r="D1089" s="4"/>
      <c r="E1089" s="4"/>
      <c r="F1089" s="4"/>
      <c r="H1089" s="4"/>
      <c r="I1089" s="4"/>
      <c r="N1089" s="4"/>
      <c r="S1089" s="4"/>
      <c r="W1089" s="4"/>
      <c r="X1089" s="4"/>
      <c r="Y1089" s="4"/>
    </row>
    <row r="1090" ht="15.75" customHeight="1">
      <c r="A1090" s="4"/>
      <c r="D1090" s="4"/>
      <c r="E1090" s="4"/>
      <c r="F1090" s="4"/>
      <c r="H1090" s="4"/>
      <c r="I1090" s="4"/>
      <c r="N1090" s="4"/>
      <c r="S1090" s="4"/>
      <c r="W1090" s="4"/>
      <c r="X1090" s="4"/>
      <c r="Y1090" s="4"/>
    </row>
    <row r="1091" ht="15.75" customHeight="1">
      <c r="A1091" s="4"/>
      <c r="D1091" s="4"/>
      <c r="E1091" s="4"/>
      <c r="F1091" s="4"/>
      <c r="H1091" s="4"/>
      <c r="I1091" s="4"/>
      <c r="N1091" s="4"/>
      <c r="S1091" s="4"/>
      <c r="W1091" s="4"/>
      <c r="X1091" s="4"/>
      <c r="Y1091" s="4"/>
    </row>
    <row r="1092" ht="15.75" customHeight="1">
      <c r="A1092" s="4"/>
      <c r="D1092" s="4"/>
      <c r="E1092" s="4"/>
      <c r="F1092" s="4"/>
      <c r="H1092" s="4"/>
      <c r="I1092" s="4"/>
      <c r="N1092" s="4"/>
      <c r="S1092" s="4"/>
      <c r="W1092" s="4"/>
      <c r="X1092" s="4"/>
      <c r="Y1092" s="4"/>
    </row>
    <row r="1093" ht="15.75" customHeight="1">
      <c r="A1093" s="4"/>
      <c r="D1093" s="4"/>
      <c r="E1093" s="4"/>
      <c r="F1093" s="4"/>
      <c r="H1093" s="4"/>
      <c r="I1093" s="4"/>
      <c r="N1093" s="4"/>
      <c r="S1093" s="4"/>
      <c r="W1093" s="4"/>
      <c r="X1093" s="4"/>
      <c r="Y1093" s="4"/>
    </row>
    <row r="1094" ht="15.75" customHeight="1">
      <c r="A1094" s="4"/>
      <c r="D1094" s="4"/>
      <c r="E1094" s="4"/>
      <c r="F1094" s="4"/>
      <c r="H1094" s="4"/>
      <c r="I1094" s="4"/>
      <c r="N1094" s="4"/>
      <c r="S1094" s="4"/>
      <c r="W1094" s="4"/>
      <c r="X1094" s="4"/>
      <c r="Y1094" s="4"/>
    </row>
    <row r="1095" ht="15.75" customHeight="1">
      <c r="A1095" s="4"/>
      <c r="D1095" s="4"/>
      <c r="E1095" s="4"/>
      <c r="F1095" s="4"/>
      <c r="H1095" s="4"/>
      <c r="I1095" s="4"/>
      <c r="N1095" s="4"/>
      <c r="S1095" s="4"/>
      <c r="W1095" s="4"/>
      <c r="X1095" s="4"/>
      <c r="Y1095" s="4"/>
    </row>
    <row r="1096" ht="15.75" customHeight="1">
      <c r="A1096" s="4"/>
      <c r="D1096" s="4"/>
      <c r="E1096" s="4"/>
      <c r="F1096" s="4"/>
      <c r="H1096" s="4"/>
      <c r="I1096" s="4"/>
      <c r="N1096" s="4"/>
      <c r="S1096" s="4"/>
      <c r="W1096" s="4"/>
      <c r="X1096" s="4"/>
      <c r="Y1096" s="4"/>
    </row>
    <row r="1097" ht="15.75" customHeight="1">
      <c r="A1097" s="4"/>
      <c r="D1097" s="4"/>
      <c r="E1097" s="4"/>
      <c r="F1097" s="4"/>
      <c r="H1097" s="4"/>
      <c r="I1097" s="4"/>
      <c r="N1097" s="4"/>
      <c r="S1097" s="4"/>
      <c r="W1097" s="4"/>
      <c r="X1097" s="4"/>
      <c r="Y1097" s="4"/>
    </row>
    <row r="1098" ht="15.75" customHeight="1">
      <c r="A1098" s="4"/>
      <c r="D1098" s="4"/>
      <c r="E1098" s="4"/>
      <c r="F1098" s="4"/>
      <c r="H1098" s="4"/>
      <c r="I1098" s="4"/>
      <c r="N1098" s="4"/>
      <c r="S1098" s="4"/>
      <c r="W1098" s="4"/>
      <c r="X1098" s="4"/>
      <c r="Y1098" s="4"/>
    </row>
    <row r="1099" ht="15.75" customHeight="1">
      <c r="A1099" s="4"/>
      <c r="D1099" s="4"/>
      <c r="E1099" s="4"/>
      <c r="F1099" s="4"/>
      <c r="H1099" s="4"/>
      <c r="I1099" s="4"/>
      <c r="N1099" s="4"/>
      <c r="S1099" s="4"/>
      <c r="W1099" s="4"/>
      <c r="X1099" s="4"/>
      <c r="Y1099" s="4"/>
    </row>
    <row r="1100" ht="15.75" customHeight="1">
      <c r="A1100" s="4"/>
      <c r="D1100" s="4"/>
      <c r="E1100" s="4"/>
      <c r="F1100" s="4"/>
      <c r="H1100" s="4"/>
      <c r="I1100" s="4"/>
      <c r="N1100" s="4"/>
      <c r="S1100" s="4"/>
      <c r="W1100" s="4"/>
      <c r="X1100" s="4"/>
      <c r="Y1100" s="4"/>
    </row>
    <row r="1101" ht="15.75" customHeight="1">
      <c r="A1101" s="4"/>
      <c r="D1101" s="4"/>
      <c r="E1101" s="4"/>
      <c r="F1101" s="4"/>
      <c r="H1101" s="4"/>
      <c r="I1101" s="4"/>
      <c r="N1101" s="4"/>
      <c r="S1101" s="4"/>
      <c r="W1101" s="4"/>
      <c r="X1101" s="4"/>
      <c r="Y1101" s="4"/>
    </row>
    <row r="1102" ht="15.75" customHeight="1">
      <c r="A1102" s="4"/>
      <c r="D1102" s="4"/>
      <c r="E1102" s="4"/>
      <c r="F1102" s="4"/>
      <c r="H1102" s="4"/>
      <c r="I1102" s="4"/>
      <c r="N1102" s="4"/>
      <c r="S1102" s="4"/>
      <c r="W1102" s="4"/>
      <c r="X1102" s="4"/>
      <c r="Y1102" s="4"/>
    </row>
    <row r="1103" ht="15.75" customHeight="1">
      <c r="A1103" s="4"/>
      <c r="D1103" s="4"/>
      <c r="E1103" s="4"/>
      <c r="F1103" s="4"/>
      <c r="H1103" s="4"/>
      <c r="I1103" s="4"/>
      <c r="N1103" s="4"/>
      <c r="S1103" s="4"/>
      <c r="W1103" s="4"/>
      <c r="X1103" s="4"/>
      <c r="Y1103" s="4"/>
    </row>
    <row r="1104" ht="15.75" customHeight="1">
      <c r="A1104" s="4"/>
      <c r="D1104" s="4"/>
      <c r="E1104" s="4"/>
      <c r="F1104" s="4"/>
      <c r="H1104" s="4"/>
      <c r="I1104" s="4"/>
      <c r="N1104" s="4"/>
      <c r="S1104" s="4"/>
      <c r="W1104" s="4"/>
      <c r="X1104" s="4"/>
      <c r="Y1104" s="4"/>
    </row>
    <row r="1105" ht="15.75" customHeight="1">
      <c r="A1105" s="4"/>
      <c r="D1105" s="4"/>
      <c r="E1105" s="4"/>
      <c r="F1105" s="4"/>
      <c r="H1105" s="4"/>
      <c r="I1105" s="4"/>
      <c r="N1105" s="4"/>
      <c r="S1105" s="4"/>
      <c r="W1105" s="4"/>
      <c r="X1105" s="4"/>
      <c r="Y1105" s="4"/>
    </row>
    <row r="1106" ht="15.75" customHeight="1">
      <c r="A1106" s="4"/>
      <c r="D1106" s="4"/>
      <c r="E1106" s="4"/>
      <c r="F1106" s="4"/>
      <c r="H1106" s="4"/>
      <c r="I1106" s="4"/>
      <c r="N1106" s="4"/>
      <c r="S1106" s="4"/>
      <c r="W1106" s="4"/>
      <c r="X1106" s="4"/>
      <c r="Y1106" s="4"/>
    </row>
    <row r="1107" ht="15.75" customHeight="1">
      <c r="A1107" s="4"/>
      <c r="D1107" s="4"/>
      <c r="E1107" s="4"/>
      <c r="F1107" s="4"/>
      <c r="H1107" s="4"/>
      <c r="I1107" s="4"/>
      <c r="N1107" s="4"/>
      <c r="S1107" s="4"/>
      <c r="W1107" s="4"/>
      <c r="X1107" s="4"/>
      <c r="Y1107" s="4"/>
    </row>
    <row r="1108" ht="15.75" customHeight="1">
      <c r="A1108" s="4"/>
      <c r="D1108" s="4"/>
      <c r="E1108" s="4"/>
      <c r="F1108" s="4"/>
      <c r="H1108" s="4"/>
      <c r="I1108" s="4"/>
      <c r="N1108" s="4"/>
      <c r="S1108" s="4"/>
      <c r="W1108" s="4"/>
      <c r="X1108" s="4"/>
      <c r="Y1108" s="4"/>
    </row>
    <row r="1109" ht="15.75" customHeight="1">
      <c r="A1109" s="4"/>
      <c r="D1109" s="4"/>
      <c r="E1109" s="4"/>
      <c r="F1109" s="4"/>
      <c r="H1109" s="4"/>
      <c r="I1109" s="4"/>
      <c r="N1109" s="4"/>
      <c r="S1109" s="4"/>
      <c r="W1109" s="4"/>
      <c r="X1109" s="4"/>
      <c r="Y1109" s="4"/>
    </row>
    <row r="1110" ht="15.75" customHeight="1">
      <c r="A1110" s="4"/>
      <c r="D1110" s="4"/>
      <c r="E1110" s="4"/>
      <c r="F1110" s="4"/>
      <c r="H1110" s="4"/>
      <c r="I1110" s="4"/>
      <c r="N1110" s="4"/>
      <c r="S1110" s="4"/>
      <c r="W1110" s="4"/>
      <c r="X1110" s="4"/>
      <c r="Y1110" s="4"/>
    </row>
    <row r="1111" ht="15.75" customHeight="1">
      <c r="A1111" s="4"/>
      <c r="D1111" s="4"/>
      <c r="E1111" s="4"/>
      <c r="F1111" s="4"/>
      <c r="H1111" s="4"/>
      <c r="I1111" s="4"/>
      <c r="N1111" s="4"/>
      <c r="S1111" s="4"/>
      <c r="W1111" s="4"/>
      <c r="X1111" s="4"/>
      <c r="Y1111" s="4"/>
    </row>
    <row r="1112" ht="15.75" customHeight="1">
      <c r="A1112" s="4"/>
      <c r="D1112" s="4"/>
      <c r="E1112" s="4"/>
      <c r="F1112" s="4"/>
      <c r="H1112" s="4"/>
      <c r="I1112" s="4"/>
      <c r="N1112" s="4"/>
      <c r="S1112" s="4"/>
      <c r="W1112" s="4"/>
      <c r="X1112" s="4"/>
      <c r="Y1112" s="4"/>
    </row>
    <row r="1113" ht="15.75" customHeight="1">
      <c r="A1113" s="4"/>
      <c r="D1113" s="4"/>
      <c r="E1113" s="4"/>
      <c r="F1113" s="4"/>
      <c r="H1113" s="4"/>
      <c r="I1113" s="4"/>
      <c r="N1113" s="4"/>
      <c r="S1113" s="4"/>
      <c r="W1113" s="4"/>
      <c r="X1113" s="4"/>
      <c r="Y1113" s="4"/>
    </row>
    <row r="1114" ht="15.75" customHeight="1">
      <c r="A1114" s="4"/>
      <c r="D1114" s="4"/>
      <c r="E1114" s="4"/>
      <c r="F1114" s="4"/>
      <c r="H1114" s="4"/>
      <c r="I1114" s="4"/>
      <c r="N1114" s="4"/>
      <c r="S1114" s="4"/>
      <c r="W1114" s="4"/>
      <c r="X1114" s="4"/>
      <c r="Y1114" s="4"/>
    </row>
    <row r="1115" ht="15.75" customHeight="1">
      <c r="A1115" s="4"/>
      <c r="D1115" s="4"/>
      <c r="E1115" s="4"/>
      <c r="F1115" s="4"/>
      <c r="H1115" s="4"/>
      <c r="I1115" s="4"/>
      <c r="N1115" s="4"/>
      <c r="S1115" s="4"/>
      <c r="W1115" s="4"/>
      <c r="X1115" s="4"/>
      <c r="Y1115" s="4"/>
    </row>
    <row r="1116" ht="15.75" customHeight="1">
      <c r="A1116" s="4"/>
      <c r="D1116" s="4"/>
      <c r="E1116" s="4"/>
      <c r="F1116" s="4"/>
      <c r="H1116" s="4"/>
      <c r="I1116" s="4"/>
      <c r="N1116" s="4"/>
      <c r="S1116" s="4"/>
      <c r="W1116" s="4"/>
      <c r="X1116" s="4"/>
      <c r="Y1116" s="4"/>
    </row>
    <row r="1117" ht="15.75" customHeight="1">
      <c r="A1117" s="4"/>
      <c r="D1117" s="4"/>
      <c r="E1117" s="4"/>
      <c r="F1117" s="4"/>
      <c r="H1117" s="4"/>
      <c r="I1117" s="4"/>
      <c r="N1117" s="4"/>
      <c r="S1117" s="4"/>
      <c r="W1117" s="4"/>
      <c r="X1117" s="4"/>
      <c r="Y1117" s="4"/>
    </row>
    <row r="1118" ht="15.75" customHeight="1">
      <c r="A1118" s="4"/>
      <c r="D1118" s="4"/>
      <c r="E1118" s="4"/>
      <c r="F1118" s="4"/>
      <c r="H1118" s="4"/>
      <c r="I1118" s="4"/>
      <c r="N1118" s="4"/>
      <c r="S1118" s="4"/>
      <c r="W1118" s="4"/>
      <c r="X1118" s="4"/>
      <c r="Y1118" s="4"/>
    </row>
    <row r="1119" ht="15.75" customHeight="1">
      <c r="A1119" s="4"/>
      <c r="D1119" s="4"/>
      <c r="E1119" s="4"/>
      <c r="F1119" s="4"/>
      <c r="H1119" s="4"/>
      <c r="I1119" s="4"/>
      <c r="N1119" s="4"/>
      <c r="S1119" s="4"/>
      <c r="W1119" s="4"/>
      <c r="X1119" s="4"/>
      <c r="Y1119" s="4"/>
    </row>
    <row r="1120" ht="15.75" customHeight="1">
      <c r="A1120" s="4"/>
      <c r="D1120" s="4"/>
      <c r="E1120" s="4"/>
      <c r="F1120" s="4"/>
      <c r="H1120" s="4"/>
      <c r="I1120" s="4"/>
      <c r="N1120" s="4"/>
      <c r="S1120" s="4"/>
      <c r="W1120" s="4"/>
      <c r="X1120" s="4"/>
      <c r="Y1120" s="4"/>
    </row>
    <row r="1121" ht="15.75" customHeight="1">
      <c r="A1121" s="4"/>
      <c r="D1121" s="4"/>
      <c r="E1121" s="4"/>
      <c r="F1121" s="4"/>
      <c r="H1121" s="4"/>
      <c r="I1121" s="4"/>
      <c r="N1121" s="4"/>
      <c r="S1121" s="4"/>
      <c r="W1121" s="4"/>
      <c r="X1121" s="4"/>
      <c r="Y1121" s="4"/>
    </row>
    <row r="1122" ht="15.75" customHeight="1">
      <c r="A1122" s="4"/>
      <c r="D1122" s="4"/>
      <c r="E1122" s="4"/>
      <c r="F1122" s="4"/>
      <c r="H1122" s="4"/>
      <c r="I1122" s="4"/>
      <c r="N1122" s="4"/>
      <c r="S1122" s="4"/>
      <c r="W1122" s="4"/>
      <c r="X1122" s="4"/>
      <c r="Y1122" s="4"/>
    </row>
    <row r="1123" ht="15.75" customHeight="1">
      <c r="A1123" s="4"/>
      <c r="D1123" s="4"/>
      <c r="E1123" s="4"/>
      <c r="F1123" s="4"/>
      <c r="H1123" s="4"/>
      <c r="I1123" s="4"/>
      <c r="N1123" s="4"/>
      <c r="S1123" s="4"/>
      <c r="W1123" s="4"/>
      <c r="X1123" s="4"/>
      <c r="Y1123" s="4"/>
    </row>
    <row r="1124" ht="15.75" customHeight="1">
      <c r="A1124" s="4"/>
      <c r="D1124" s="4"/>
      <c r="E1124" s="4"/>
      <c r="F1124" s="4"/>
      <c r="H1124" s="4"/>
      <c r="I1124" s="4"/>
      <c r="N1124" s="4"/>
      <c r="S1124" s="4"/>
      <c r="W1124" s="4"/>
      <c r="X1124" s="4"/>
      <c r="Y1124" s="4"/>
    </row>
    <row r="1125" ht="15.75" customHeight="1">
      <c r="A1125" s="4"/>
      <c r="D1125" s="4"/>
      <c r="E1125" s="4"/>
      <c r="F1125" s="4"/>
      <c r="H1125" s="4"/>
      <c r="I1125" s="4"/>
      <c r="N1125" s="4"/>
      <c r="S1125" s="4"/>
      <c r="W1125" s="4"/>
      <c r="X1125" s="4"/>
      <c r="Y1125" s="4"/>
    </row>
    <row r="1126" ht="15.75" customHeight="1">
      <c r="A1126" s="4"/>
      <c r="D1126" s="4"/>
      <c r="E1126" s="4"/>
      <c r="F1126" s="4"/>
      <c r="H1126" s="4"/>
      <c r="I1126" s="4"/>
      <c r="N1126" s="4"/>
      <c r="S1126" s="4"/>
      <c r="W1126" s="4"/>
      <c r="X1126" s="4"/>
      <c r="Y1126" s="4"/>
    </row>
    <row r="1127" ht="15.75" customHeight="1">
      <c r="A1127" s="4"/>
      <c r="D1127" s="4"/>
      <c r="E1127" s="4"/>
      <c r="F1127" s="4"/>
      <c r="H1127" s="4"/>
      <c r="I1127" s="4"/>
      <c r="N1127" s="4"/>
      <c r="S1127" s="4"/>
      <c r="W1127" s="4"/>
      <c r="X1127" s="4"/>
      <c r="Y1127" s="4"/>
    </row>
    <row r="1128" ht="15.75" customHeight="1">
      <c r="A1128" s="4"/>
      <c r="D1128" s="4"/>
      <c r="E1128" s="4"/>
      <c r="F1128" s="4"/>
      <c r="H1128" s="4"/>
      <c r="I1128" s="4"/>
      <c r="N1128" s="4"/>
      <c r="S1128" s="4"/>
      <c r="W1128" s="4"/>
      <c r="X1128" s="4"/>
      <c r="Y1128" s="4"/>
    </row>
    <row r="1129" ht="15.75" customHeight="1">
      <c r="A1129" s="4"/>
      <c r="D1129" s="4"/>
      <c r="E1129" s="4"/>
      <c r="F1129" s="4"/>
      <c r="H1129" s="4"/>
      <c r="I1129" s="4"/>
      <c r="N1129" s="4"/>
      <c r="S1129" s="4"/>
      <c r="W1129" s="4"/>
      <c r="X1129" s="4"/>
      <c r="Y1129" s="4"/>
    </row>
    <row r="1130" ht="15.75" customHeight="1">
      <c r="A1130" s="4"/>
      <c r="D1130" s="4"/>
      <c r="E1130" s="4"/>
      <c r="F1130" s="4"/>
      <c r="H1130" s="4"/>
      <c r="I1130" s="4"/>
      <c r="N1130" s="4"/>
      <c r="S1130" s="4"/>
      <c r="W1130" s="4"/>
      <c r="X1130" s="4"/>
      <c r="Y1130" s="4"/>
    </row>
    <row r="1131" ht="15.75" customHeight="1">
      <c r="A1131" s="4"/>
      <c r="D1131" s="4"/>
      <c r="E1131" s="4"/>
      <c r="F1131" s="4"/>
      <c r="H1131" s="4"/>
      <c r="I1131" s="4"/>
      <c r="N1131" s="4"/>
      <c r="S1131" s="4"/>
      <c r="W1131" s="4"/>
      <c r="X1131" s="4"/>
      <c r="Y1131" s="4"/>
    </row>
    <row r="1132" ht="15.75" customHeight="1">
      <c r="A1132" s="4"/>
      <c r="D1132" s="4"/>
      <c r="E1132" s="4"/>
      <c r="F1132" s="4"/>
      <c r="H1132" s="4"/>
      <c r="I1132" s="4"/>
      <c r="N1132" s="4"/>
      <c r="S1132" s="4"/>
      <c r="W1132" s="4"/>
      <c r="X1132" s="4"/>
      <c r="Y1132" s="4"/>
    </row>
    <row r="1133" ht="15.75" customHeight="1">
      <c r="A1133" s="4"/>
      <c r="D1133" s="4"/>
      <c r="E1133" s="4"/>
      <c r="F1133" s="4"/>
      <c r="H1133" s="4"/>
      <c r="I1133" s="4"/>
      <c r="N1133" s="4"/>
      <c r="S1133" s="4"/>
      <c r="W1133" s="4"/>
      <c r="X1133" s="4"/>
      <c r="Y1133" s="4"/>
    </row>
    <row r="1134" ht="15.75" customHeight="1">
      <c r="A1134" s="4"/>
      <c r="D1134" s="4"/>
      <c r="E1134" s="4"/>
      <c r="F1134" s="4"/>
      <c r="H1134" s="4"/>
      <c r="I1134" s="4"/>
      <c r="N1134" s="4"/>
      <c r="S1134" s="4"/>
      <c r="W1134" s="4"/>
      <c r="X1134" s="4"/>
      <c r="Y1134" s="4"/>
    </row>
    <row r="1135" ht="15.75" customHeight="1">
      <c r="A1135" s="4"/>
      <c r="D1135" s="4"/>
      <c r="E1135" s="4"/>
      <c r="F1135" s="4"/>
      <c r="H1135" s="4"/>
      <c r="I1135" s="4"/>
      <c r="N1135" s="4"/>
      <c r="S1135" s="4"/>
      <c r="W1135" s="4"/>
      <c r="X1135" s="4"/>
      <c r="Y1135" s="4"/>
    </row>
    <row r="1136" ht="15.75" customHeight="1">
      <c r="A1136" s="4"/>
      <c r="D1136" s="4"/>
      <c r="E1136" s="4"/>
      <c r="F1136" s="4"/>
      <c r="H1136" s="4"/>
      <c r="I1136" s="4"/>
      <c r="N1136" s="4"/>
      <c r="S1136" s="4"/>
      <c r="W1136" s="4"/>
      <c r="X1136" s="4"/>
      <c r="Y1136" s="4"/>
    </row>
    <row r="1137" ht="15.75" customHeight="1">
      <c r="A1137" s="4"/>
      <c r="D1137" s="4"/>
      <c r="E1137" s="4"/>
      <c r="F1137" s="4"/>
      <c r="H1137" s="4"/>
      <c r="I1137" s="4"/>
      <c r="N1137" s="4"/>
      <c r="S1137" s="4"/>
      <c r="W1137" s="4"/>
      <c r="X1137" s="4"/>
      <c r="Y1137" s="4"/>
    </row>
    <row r="1138" ht="15.75" customHeight="1">
      <c r="A1138" s="4"/>
      <c r="D1138" s="4"/>
      <c r="E1138" s="4"/>
      <c r="F1138" s="4"/>
      <c r="H1138" s="4"/>
      <c r="I1138" s="4"/>
      <c r="N1138" s="4"/>
      <c r="S1138" s="4"/>
      <c r="W1138" s="4"/>
      <c r="X1138" s="4"/>
      <c r="Y1138" s="4"/>
    </row>
    <row r="1139" ht="15.75" customHeight="1">
      <c r="A1139" s="4"/>
      <c r="D1139" s="4"/>
      <c r="E1139" s="4"/>
      <c r="F1139" s="4"/>
      <c r="H1139" s="4"/>
      <c r="I1139" s="4"/>
      <c r="N1139" s="4"/>
      <c r="S1139" s="4"/>
      <c r="W1139" s="4"/>
      <c r="X1139" s="4"/>
      <c r="Y1139" s="4"/>
    </row>
    <row r="1140" ht="15.75" customHeight="1">
      <c r="A1140" s="4"/>
      <c r="D1140" s="4"/>
      <c r="E1140" s="4"/>
      <c r="F1140" s="4"/>
      <c r="H1140" s="4"/>
      <c r="I1140" s="4"/>
      <c r="N1140" s="4"/>
      <c r="S1140" s="4"/>
      <c r="W1140" s="4"/>
      <c r="X1140" s="4"/>
      <c r="Y1140" s="4"/>
    </row>
    <row r="1141" ht="15.75" customHeight="1">
      <c r="A1141" s="4"/>
      <c r="D1141" s="4"/>
      <c r="E1141" s="4"/>
      <c r="F1141" s="4"/>
      <c r="H1141" s="4"/>
      <c r="I1141" s="4"/>
      <c r="N1141" s="4"/>
      <c r="S1141" s="4"/>
      <c r="W1141" s="4"/>
      <c r="X1141" s="4"/>
      <c r="Y1141" s="4"/>
    </row>
    <row r="1142" ht="15.75" customHeight="1">
      <c r="A1142" s="4"/>
      <c r="D1142" s="4"/>
      <c r="E1142" s="4"/>
      <c r="F1142" s="4"/>
      <c r="H1142" s="4"/>
      <c r="I1142" s="4"/>
      <c r="N1142" s="4"/>
      <c r="S1142" s="4"/>
      <c r="W1142" s="4"/>
      <c r="X1142" s="4"/>
      <c r="Y1142" s="4"/>
    </row>
    <row r="1143" ht="15.75" customHeight="1">
      <c r="A1143" s="4"/>
      <c r="D1143" s="4"/>
      <c r="E1143" s="4"/>
      <c r="F1143" s="4"/>
      <c r="H1143" s="4"/>
      <c r="I1143" s="4"/>
      <c r="N1143" s="4"/>
      <c r="S1143" s="4"/>
      <c r="W1143" s="4"/>
      <c r="X1143" s="4"/>
      <c r="Y1143" s="4"/>
    </row>
    <row r="1144" ht="15.75" customHeight="1">
      <c r="A1144" s="4"/>
      <c r="D1144" s="4"/>
      <c r="E1144" s="4"/>
      <c r="F1144" s="4"/>
      <c r="H1144" s="4"/>
      <c r="I1144" s="4"/>
      <c r="N1144" s="4"/>
      <c r="S1144" s="4"/>
      <c r="W1144" s="4"/>
      <c r="X1144" s="4"/>
      <c r="Y1144" s="4"/>
    </row>
    <row r="1145" ht="15.75" customHeight="1">
      <c r="A1145" s="4"/>
      <c r="D1145" s="4"/>
      <c r="E1145" s="4"/>
      <c r="F1145" s="4"/>
      <c r="H1145" s="4"/>
      <c r="I1145" s="4"/>
      <c r="N1145" s="4"/>
      <c r="S1145" s="4"/>
      <c r="W1145" s="4"/>
      <c r="X1145" s="4"/>
      <c r="Y1145" s="4"/>
    </row>
    <row r="1146" ht="15.75" customHeight="1">
      <c r="A1146" s="4"/>
      <c r="D1146" s="4"/>
      <c r="E1146" s="4"/>
      <c r="F1146" s="4"/>
      <c r="H1146" s="4"/>
      <c r="I1146" s="4"/>
      <c r="N1146" s="4"/>
      <c r="S1146" s="4"/>
      <c r="W1146" s="4"/>
      <c r="X1146" s="4"/>
      <c r="Y1146" s="4"/>
    </row>
    <row r="1147" ht="15.75" customHeight="1">
      <c r="A1147" s="4"/>
      <c r="D1147" s="4"/>
      <c r="E1147" s="4"/>
      <c r="F1147" s="4"/>
      <c r="H1147" s="4"/>
      <c r="I1147" s="4"/>
      <c r="N1147" s="4"/>
      <c r="S1147" s="4"/>
      <c r="W1147" s="4"/>
      <c r="X1147" s="4"/>
      <c r="Y1147" s="4"/>
    </row>
    <row r="1148" ht="15.75" customHeight="1">
      <c r="A1148" s="4"/>
      <c r="D1148" s="4"/>
      <c r="E1148" s="4"/>
      <c r="F1148" s="4"/>
      <c r="H1148" s="4"/>
      <c r="I1148" s="4"/>
      <c r="N1148" s="4"/>
      <c r="S1148" s="4"/>
      <c r="W1148" s="4"/>
      <c r="X1148" s="4"/>
      <c r="Y1148" s="4"/>
    </row>
    <row r="1149" ht="15.75" customHeight="1">
      <c r="A1149" s="4"/>
      <c r="D1149" s="4"/>
      <c r="E1149" s="4"/>
      <c r="F1149" s="4"/>
      <c r="H1149" s="4"/>
      <c r="I1149" s="4"/>
      <c r="N1149" s="4"/>
      <c r="S1149" s="4"/>
      <c r="W1149" s="4"/>
      <c r="X1149" s="4"/>
      <c r="Y1149" s="4"/>
    </row>
    <row r="1150" ht="15.75" customHeight="1">
      <c r="A1150" s="4"/>
      <c r="D1150" s="4"/>
      <c r="E1150" s="4"/>
      <c r="F1150" s="4"/>
      <c r="H1150" s="4"/>
      <c r="I1150" s="4"/>
      <c r="N1150" s="4"/>
      <c r="S1150" s="4"/>
      <c r="W1150" s="4"/>
      <c r="X1150" s="4"/>
      <c r="Y1150" s="4"/>
    </row>
    <row r="1151" ht="15.75" customHeight="1">
      <c r="A1151" s="4"/>
      <c r="D1151" s="4"/>
      <c r="E1151" s="4"/>
      <c r="F1151" s="4"/>
      <c r="H1151" s="4"/>
      <c r="I1151" s="4"/>
      <c r="N1151" s="4"/>
      <c r="S1151" s="4"/>
      <c r="W1151" s="4"/>
      <c r="X1151" s="4"/>
      <c r="Y1151" s="4"/>
    </row>
    <row r="1152" ht="15.75" customHeight="1">
      <c r="A1152" s="4"/>
      <c r="D1152" s="4"/>
      <c r="E1152" s="4"/>
      <c r="F1152" s="4"/>
      <c r="H1152" s="4"/>
      <c r="I1152" s="4"/>
      <c r="N1152" s="4"/>
      <c r="S1152" s="4"/>
      <c r="W1152" s="4"/>
      <c r="X1152" s="4"/>
      <c r="Y1152" s="4"/>
    </row>
    <row r="1153" ht="15.75" customHeight="1">
      <c r="A1153" s="4"/>
      <c r="D1153" s="4"/>
      <c r="E1153" s="4"/>
      <c r="F1153" s="4"/>
      <c r="H1153" s="4"/>
      <c r="I1153" s="4"/>
      <c r="N1153" s="4"/>
      <c r="S1153" s="4"/>
      <c r="W1153" s="4"/>
      <c r="X1153" s="4"/>
      <c r="Y1153" s="4"/>
    </row>
    <row r="1154" ht="15.75" customHeight="1">
      <c r="A1154" s="4"/>
      <c r="D1154" s="4"/>
      <c r="E1154" s="4"/>
      <c r="F1154" s="4"/>
      <c r="H1154" s="4"/>
      <c r="I1154" s="4"/>
      <c r="N1154" s="4"/>
      <c r="S1154" s="4"/>
      <c r="W1154" s="4"/>
      <c r="X1154" s="4"/>
      <c r="Y1154" s="4"/>
    </row>
    <row r="1155" ht="15.75" customHeight="1">
      <c r="A1155" s="4"/>
      <c r="D1155" s="4"/>
      <c r="E1155" s="4"/>
      <c r="F1155" s="4"/>
      <c r="H1155" s="4"/>
      <c r="I1155" s="4"/>
      <c r="N1155" s="4"/>
      <c r="S1155" s="4"/>
      <c r="W1155" s="4"/>
      <c r="X1155" s="4"/>
      <c r="Y1155" s="4"/>
    </row>
    <row r="1156" ht="15.75" customHeight="1">
      <c r="A1156" s="4"/>
      <c r="D1156" s="4"/>
      <c r="E1156" s="4"/>
      <c r="F1156" s="4"/>
      <c r="H1156" s="4"/>
      <c r="I1156" s="4"/>
      <c r="N1156" s="4"/>
      <c r="S1156" s="4"/>
      <c r="W1156" s="4"/>
      <c r="X1156" s="4"/>
      <c r="Y1156" s="4"/>
    </row>
    <row r="1157" ht="15.75" customHeight="1">
      <c r="A1157" s="4"/>
      <c r="D1157" s="4"/>
      <c r="E1157" s="4"/>
      <c r="F1157" s="4"/>
      <c r="H1157" s="4"/>
      <c r="I1157" s="4"/>
      <c r="N1157" s="4"/>
      <c r="S1157" s="4"/>
      <c r="W1157" s="4"/>
      <c r="X1157" s="4"/>
      <c r="Y1157" s="4"/>
    </row>
    <row r="1158" ht="15.75" customHeight="1">
      <c r="A1158" s="4"/>
      <c r="D1158" s="4"/>
      <c r="E1158" s="4"/>
      <c r="F1158" s="4"/>
      <c r="H1158" s="4"/>
      <c r="I1158" s="4"/>
      <c r="N1158" s="4"/>
      <c r="S1158" s="4"/>
      <c r="W1158" s="4"/>
      <c r="X1158" s="4"/>
      <c r="Y1158" s="4"/>
    </row>
    <row r="1159" ht="15.75" customHeight="1">
      <c r="A1159" s="4"/>
      <c r="D1159" s="4"/>
      <c r="E1159" s="4"/>
      <c r="F1159" s="4"/>
      <c r="H1159" s="4"/>
      <c r="I1159" s="4"/>
      <c r="N1159" s="4"/>
      <c r="S1159" s="4"/>
      <c r="W1159" s="4"/>
      <c r="X1159" s="4"/>
      <c r="Y1159" s="4"/>
    </row>
    <row r="1160" ht="15.75" customHeight="1">
      <c r="A1160" s="4"/>
      <c r="D1160" s="4"/>
      <c r="E1160" s="4"/>
      <c r="F1160" s="4"/>
      <c r="H1160" s="4"/>
      <c r="I1160" s="4"/>
      <c r="N1160" s="4"/>
      <c r="S1160" s="4"/>
      <c r="W1160" s="4"/>
      <c r="X1160" s="4"/>
      <c r="Y1160" s="4"/>
    </row>
    <row r="1161" ht="15.75" customHeight="1">
      <c r="A1161" s="4"/>
      <c r="D1161" s="4"/>
      <c r="E1161" s="4"/>
      <c r="F1161" s="4"/>
      <c r="H1161" s="4"/>
      <c r="I1161" s="4"/>
      <c r="N1161" s="4"/>
      <c r="S1161" s="4"/>
      <c r="W1161" s="4"/>
      <c r="X1161" s="4"/>
      <c r="Y1161" s="4"/>
    </row>
    <row r="1162" ht="15.75" customHeight="1">
      <c r="A1162" s="4"/>
      <c r="D1162" s="4"/>
      <c r="E1162" s="4"/>
      <c r="F1162" s="4"/>
      <c r="H1162" s="4"/>
      <c r="I1162" s="4"/>
      <c r="N1162" s="4"/>
      <c r="S1162" s="4"/>
      <c r="W1162" s="4"/>
      <c r="X1162" s="4"/>
      <c r="Y1162" s="4"/>
    </row>
    <row r="1163" ht="15.75" customHeight="1">
      <c r="A1163" s="4"/>
      <c r="D1163" s="4"/>
      <c r="E1163" s="4"/>
      <c r="F1163" s="4"/>
      <c r="H1163" s="4"/>
      <c r="I1163" s="4"/>
      <c r="N1163" s="4"/>
      <c r="S1163" s="4"/>
      <c r="W1163" s="4"/>
      <c r="X1163" s="4"/>
      <c r="Y1163" s="4"/>
    </row>
    <row r="1164" ht="15.75" customHeight="1">
      <c r="A1164" s="4"/>
      <c r="D1164" s="4"/>
      <c r="E1164" s="4"/>
      <c r="F1164" s="4"/>
      <c r="H1164" s="4"/>
      <c r="I1164" s="4"/>
      <c r="N1164" s="4"/>
      <c r="S1164" s="4"/>
      <c r="W1164" s="4"/>
      <c r="X1164" s="4"/>
      <c r="Y1164" s="4"/>
    </row>
    <row r="1165" ht="15.75" customHeight="1">
      <c r="A1165" s="4"/>
      <c r="D1165" s="4"/>
      <c r="E1165" s="4"/>
      <c r="F1165" s="4"/>
      <c r="H1165" s="4"/>
      <c r="I1165" s="4"/>
      <c r="N1165" s="4"/>
      <c r="S1165" s="4"/>
      <c r="W1165" s="4"/>
      <c r="X1165" s="4"/>
      <c r="Y1165" s="4"/>
    </row>
    <row r="1166" ht="15.75" customHeight="1">
      <c r="A1166" s="4"/>
      <c r="D1166" s="4"/>
      <c r="E1166" s="4"/>
      <c r="F1166" s="4"/>
      <c r="H1166" s="4"/>
      <c r="I1166" s="4"/>
      <c r="N1166" s="4"/>
      <c r="S1166" s="4"/>
      <c r="W1166" s="4"/>
      <c r="X1166" s="4"/>
      <c r="Y1166" s="4"/>
    </row>
    <row r="1167" ht="15.75" customHeight="1">
      <c r="A1167" s="4"/>
      <c r="D1167" s="4"/>
      <c r="E1167" s="4"/>
      <c r="F1167" s="4"/>
      <c r="H1167" s="4"/>
      <c r="I1167" s="4"/>
      <c r="N1167" s="4"/>
      <c r="S1167" s="4"/>
      <c r="W1167" s="4"/>
      <c r="X1167" s="4"/>
      <c r="Y1167" s="4"/>
    </row>
    <row r="1168" ht="15.75" customHeight="1">
      <c r="A1168" s="4"/>
      <c r="D1168" s="4"/>
      <c r="E1168" s="4"/>
      <c r="F1168" s="4"/>
      <c r="H1168" s="4"/>
      <c r="I1168" s="4"/>
      <c r="N1168" s="4"/>
      <c r="S1168" s="4"/>
      <c r="W1168" s="4"/>
      <c r="X1168" s="4"/>
      <c r="Y1168" s="4"/>
    </row>
    <row r="1169" ht="15.75" customHeight="1">
      <c r="A1169" s="4"/>
      <c r="D1169" s="4"/>
      <c r="E1169" s="4"/>
      <c r="F1169" s="4"/>
      <c r="H1169" s="4"/>
      <c r="I1169" s="4"/>
      <c r="N1169" s="4"/>
      <c r="S1169" s="4"/>
      <c r="W1169" s="4"/>
      <c r="X1169" s="4"/>
      <c r="Y1169" s="4"/>
    </row>
    <row r="1170" ht="15.75" customHeight="1">
      <c r="A1170" s="4"/>
      <c r="D1170" s="4"/>
      <c r="E1170" s="4"/>
      <c r="F1170" s="4"/>
      <c r="H1170" s="4"/>
      <c r="I1170" s="4"/>
      <c r="N1170" s="4"/>
      <c r="S1170" s="4"/>
      <c r="W1170" s="4"/>
      <c r="X1170" s="4"/>
      <c r="Y1170" s="4"/>
    </row>
    <row r="1171" ht="15.75" customHeight="1">
      <c r="A1171" s="4"/>
      <c r="D1171" s="4"/>
      <c r="E1171" s="4"/>
      <c r="F1171" s="4"/>
      <c r="H1171" s="4"/>
      <c r="I1171" s="4"/>
      <c r="N1171" s="4"/>
      <c r="S1171" s="4"/>
      <c r="W1171" s="4"/>
      <c r="X1171" s="4"/>
      <c r="Y1171" s="4"/>
    </row>
    <row r="1172" ht="15.75" customHeight="1">
      <c r="A1172" s="4"/>
      <c r="D1172" s="4"/>
      <c r="E1172" s="4"/>
      <c r="F1172" s="4"/>
      <c r="H1172" s="4"/>
      <c r="I1172" s="4"/>
      <c r="N1172" s="4"/>
      <c r="S1172" s="4"/>
      <c r="W1172" s="4"/>
      <c r="X1172" s="4"/>
      <c r="Y1172" s="4"/>
    </row>
    <row r="1173" ht="15.75" customHeight="1">
      <c r="A1173" s="4"/>
      <c r="D1173" s="4"/>
      <c r="E1173" s="4"/>
      <c r="F1173" s="4"/>
      <c r="H1173" s="4"/>
      <c r="I1173" s="4"/>
      <c r="N1173" s="4"/>
      <c r="S1173" s="4"/>
      <c r="W1173" s="4"/>
      <c r="X1173" s="4"/>
      <c r="Y1173" s="4"/>
    </row>
    <row r="1174" ht="15.75" customHeight="1">
      <c r="A1174" s="4"/>
      <c r="D1174" s="4"/>
      <c r="E1174" s="4"/>
      <c r="F1174" s="4"/>
      <c r="H1174" s="4"/>
      <c r="I1174" s="4"/>
      <c r="N1174" s="4"/>
      <c r="S1174" s="4"/>
      <c r="W1174" s="4"/>
      <c r="X1174" s="4"/>
      <c r="Y1174" s="4"/>
    </row>
    <row r="1175" ht="15.75" customHeight="1">
      <c r="A1175" s="4"/>
      <c r="D1175" s="4"/>
      <c r="E1175" s="4"/>
      <c r="F1175" s="4"/>
      <c r="H1175" s="4"/>
      <c r="I1175" s="4"/>
      <c r="N1175" s="4"/>
      <c r="S1175" s="4"/>
      <c r="W1175" s="4"/>
      <c r="X1175" s="4"/>
      <c r="Y1175" s="4"/>
    </row>
    <row r="1176" ht="15.75" customHeight="1">
      <c r="A1176" s="4"/>
      <c r="D1176" s="4"/>
      <c r="E1176" s="4"/>
      <c r="F1176" s="4"/>
      <c r="H1176" s="4"/>
      <c r="I1176" s="4"/>
      <c r="N1176" s="4"/>
      <c r="S1176" s="4"/>
      <c r="W1176" s="4"/>
      <c r="X1176" s="4"/>
      <c r="Y1176" s="4"/>
    </row>
    <row r="1177" ht="15.75" customHeight="1">
      <c r="A1177" s="4"/>
      <c r="D1177" s="4"/>
      <c r="E1177" s="4"/>
      <c r="F1177" s="4"/>
      <c r="H1177" s="4"/>
      <c r="I1177" s="4"/>
      <c r="N1177" s="4"/>
      <c r="S1177" s="4"/>
      <c r="W1177" s="4"/>
      <c r="X1177" s="4"/>
      <c r="Y1177" s="4"/>
    </row>
    <row r="1178" ht="15.75" customHeight="1">
      <c r="A1178" s="4"/>
      <c r="D1178" s="4"/>
      <c r="E1178" s="4"/>
      <c r="F1178" s="4"/>
      <c r="H1178" s="4"/>
      <c r="I1178" s="4"/>
      <c r="N1178" s="4"/>
      <c r="S1178" s="4"/>
      <c r="W1178" s="4"/>
      <c r="X1178" s="4"/>
      <c r="Y1178" s="4"/>
    </row>
    <row r="1179" ht="15.75" customHeight="1">
      <c r="A1179" s="4"/>
      <c r="D1179" s="4"/>
      <c r="E1179" s="4"/>
      <c r="F1179" s="4"/>
      <c r="H1179" s="4"/>
      <c r="I1179" s="4"/>
      <c r="N1179" s="4"/>
      <c r="S1179" s="4"/>
      <c r="W1179" s="4"/>
      <c r="X1179" s="4"/>
      <c r="Y1179" s="4"/>
    </row>
    <row r="1180" ht="15.75" customHeight="1">
      <c r="A1180" s="4"/>
      <c r="D1180" s="4"/>
      <c r="E1180" s="4"/>
      <c r="F1180" s="4"/>
      <c r="H1180" s="4"/>
      <c r="I1180" s="4"/>
      <c r="N1180" s="4"/>
      <c r="S1180" s="4"/>
      <c r="W1180" s="4"/>
      <c r="X1180" s="4"/>
      <c r="Y1180" s="4"/>
    </row>
    <row r="1181" ht="15.75" customHeight="1">
      <c r="A1181" s="4"/>
      <c r="D1181" s="4"/>
      <c r="E1181" s="4"/>
      <c r="F1181" s="4"/>
      <c r="H1181" s="4"/>
      <c r="I1181" s="4"/>
      <c r="N1181" s="4"/>
      <c r="S1181" s="4"/>
      <c r="W1181" s="4"/>
      <c r="X1181" s="4"/>
      <c r="Y1181" s="4"/>
    </row>
    <row r="1182" ht="15.75" customHeight="1">
      <c r="A1182" s="4"/>
      <c r="D1182" s="4"/>
      <c r="E1182" s="4"/>
      <c r="F1182" s="4"/>
      <c r="H1182" s="4"/>
      <c r="I1182" s="4"/>
      <c r="N1182" s="4"/>
      <c r="S1182" s="4"/>
      <c r="W1182" s="4"/>
      <c r="X1182" s="4"/>
      <c r="Y1182" s="4"/>
    </row>
    <row r="1183" ht="15.75" customHeight="1">
      <c r="A1183" s="4"/>
      <c r="D1183" s="4"/>
      <c r="E1183" s="4"/>
      <c r="F1183" s="4"/>
      <c r="H1183" s="4"/>
      <c r="I1183" s="4"/>
      <c r="N1183" s="4"/>
      <c r="S1183" s="4"/>
      <c r="W1183" s="4"/>
      <c r="X1183" s="4"/>
      <c r="Y1183" s="4"/>
    </row>
    <row r="1184" ht="15.75" customHeight="1">
      <c r="A1184" s="4"/>
      <c r="D1184" s="4"/>
      <c r="E1184" s="4"/>
      <c r="F1184" s="4"/>
      <c r="H1184" s="4"/>
      <c r="I1184" s="4"/>
      <c r="N1184" s="4"/>
      <c r="S1184" s="4"/>
      <c r="W1184" s="4"/>
      <c r="X1184" s="4"/>
      <c r="Y1184" s="4"/>
    </row>
    <row r="1185" ht="15.75" customHeight="1">
      <c r="A1185" s="4"/>
      <c r="D1185" s="4"/>
      <c r="E1185" s="4"/>
      <c r="F1185" s="4"/>
      <c r="H1185" s="4"/>
      <c r="I1185" s="4"/>
      <c r="N1185" s="4"/>
      <c r="S1185" s="4"/>
      <c r="W1185" s="4"/>
      <c r="X1185" s="4"/>
      <c r="Y1185" s="4"/>
    </row>
    <row r="1186" ht="15.75" customHeight="1">
      <c r="A1186" s="4"/>
      <c r="D1186" s="4"/>
      <c r="E1186" s="4"/>
      <c r="F1186" s="4"/>
      <c r="H1186" s="4"/>
      <c r="I1186" s="4"/>
      <c r="N1186" s="4"/>
      <c r="S1186" s="4"/>
      <c r="W1186" s="4"/>
      <c r="X1186" s="4"/>
      <c r="Y1186" s="4"/>
    </row>
    <row r="1187" ht="15.75" customHeight="1">
      <c r="A1187" s="4"/>
      <c r="D1187" s="4"/>
      <c r="E1187" s="4"/>
      <c r="F1187" s="4"/>
      <c r="H1187" s="4"/>
      <c r="I1187" s="4"/>
      <c r="N1187" s="4"/>
      <c r="S1187" s="4"/>
      <c r="W1187" s="4"/>
      <c r="X1187" s="4"/>
      <c r="Y1187" s="4"/>
    </row>
    <row r="1188" ht="15.75" customHeight="1">
      <c r="A1188" s="4"/>
      <c r="D1188" s="4"/>
      <c r="E1188" s="4"/>
      <c r="F1188" s="4"/>
      <c r="H1188" s="4"/>
      <c r="I1188" s="4"/>
      <c r="N1188" s="4"/>
      <c r="S1188" s="4"/>
      <c r="W1188" s="4"/>
      <c r="X1188" s="4"/>
      <c r="Y1188" s="4"/>
    </row>
    <row r="1189" ht="15.75" customHeight="1">
      <c r="A1189" s="4"/>
      <c r="D1189" s="4"/>
      <c r="E1189" s="4"/>
      <c r="F1189" s="4"/>
      <c r="H1189" s="4"/>
      <c r="I1189" s="4"/>
      <c r="N1189" s="4"/>
      <c r="S1189" s="4"/>
      <c r="W1189" s="4"/>
      <c r="X1189" s="4"/>
      <c r="Y1189" s="4"/>
    </row>
    <row r="1190" ht="15.75" customHeight="1">
      <c r="A1190" s="4"/>
      <c r="D1190" s="4"/>
      <c r="E1190" s="4"/>
      <c r="F1190" s="4"/>
      <c r="H1190" s="4"/>
      <c r="I1190" s="4"/>
      <c r="N1190" s="4"/>
      <c r="S1190" s="4"/>
      <c r="W1190" s="4"/>
      <c r="X1190" s="4"/>
      <c r="Y1190" s="4"/>
    </row>
    <row r="1191" ht="15.75" customHeight="1">
      <c r="A1191" s="4"/>
      <c r="D1191" s="4"/>
      <c r="E1191" s="4"/>
      <c r="F1191" s="4"/>
      <c r="H1191" s="4"/>
      <c r="I1191" s="4"/>
      <c r="N1191" s="4"/>
      <c r="S1191" s="4"/>
      <c r="W1191" s="4"/>
      <c r="X1191" s="4"/>
      <c r="Y1191" s="4"/>
    </row>
    <row r="1192" ht="15.75" customHeight="1">
      <c r="A1192" s="4"/>
      <c r="D1192" s="4"/>
      <c r="E1192" s="4"/>
      <c r="F1192" s="4"/>
      <c r="H1192" s="4"/>
      <c r="I1192" s="4"/>
      <c r="N1192" s="4"/>
      <c r="S1192" s="4"/>
      <c r="W1192" s="4"/>
      <c r="X1192" s="4"/>
      <c r="Y1192" s="4"/>
    </row>
    <row r="1193" ht="15.75" customHeight="1">
      <c r="A1193" s="4"/>
      <c r="D1193" s="4"/>
      <c r="E1193" s="4"/>
      <c r="F1193" s="4"/>
      <c r="H1193" s="4"/>
      <c r="I1193" s="4"/>
      <c r="N1193" s="4"/>
      <c r="S1193" s="4"/>
      <c r="W1193" s="4"/>
      <c r="X1193" s="4"/>
      <c r="Y1193" s="4"/>
    </row>
    <row r="1194" ht="15.75" customHeight="1">
      <c r="A1194" s="4"/>
      <c r="D1194" s="4"/>
      <c r="E1194" s="4"/>
      <c r="F1194" s="4"/>
      <c r="H1194" s="4"/>
      <c r="I1194" s="4"/>
      <c r="N1194" s="4"/>
      <c r="S1194" s="4"/>
      <c r="W1194" s="4"/>
      <c r="X1194" s="4"/>
      <c r="Y1194" s="4"/>
    </row>
    <row r="1195" ht="15.75" customHeight="1">
      <c r="A1195" s="4"/>
      <c r="D1195" s="4"/>
      <c r="E1195" s="4"/>
      <c r="F1195" s="4"/>
      <c r="H1195" s="4"/>
      <c r="I1195" s="4"/>
      <c r="N1195" s="4"/>
      <c r="S1195" s="4"/>
      <c r="W1195" s="4"/>
      <c r="X1195" s="4"/>
      <c r="Y1195" s="4"/>
    </row>
    <row r="1196" ht="15.75" customHeight="1">
      <c r="A1196" s="4"/>
      <c r="D1196" s="4"/>
      <c r="E1196" s="4"/>
      <c r="F1196" s="4"/>
      <c r="H1196" s="4"/>
      <c r="I1196" s="4"/>
      <c r="N1196" s="4"/>
      <c r="S1196" s="4"/>
      <c r="W1196" s="4"/>
      <c r="X1196" s="4"/>
      <c r="Y1196" s="4"/>
    </row>
    <row r="1197" ht="15.75" customHeight="1">
      <c r="A1197" s="4"/>
      <c r="D1197" s="4"/>
      <c r="E1197" s="4"/>
      <c r="F1197" s="4"/>
      <c r="H1197" s="4"/>
      <c r="I1197" s="4"/>
      <c r="N1197" s="4"/>
      <c r="S1197" s="4"/>
      <c r="W1197" s="4"/>
      <c r="X1197" s="4"/>
      <c r="Y1197" s="4"/>
    </row>
    <row r="1198" ht="15.75" customHeight="1">
      <c r="A1198" s="4"/>
      <c r="D1198" s="4"/>
      <c r="E1198" s="4"/>
      <c r="F1198" s="4"/>
      <c r="H1198" s="4"/>
      <c r="I1198" s="4"/>
      <c r="N1198" s="4"/>
      <c r="S1198" s="4"/>
      <c r="W1198" s="4"/>
      <c r="X1198" s="4"/>
      <c r="Y1198" s="4"/>
    </row>
    <row r="1199" ht="15.75" customHeight="1">
      <c r="A1199" s="4"/>
      <c r="D1199" s="4"/>
      <c r="E1199" s="4"/>
      <c r="F1199" s="4"/>
      <c r="H1199" s="4"/>
      <c r="I1199" s="4"/>
      <c r="N1199" s="4"/>
      <c r="S1199" s="4"/>
      <c r="W1199" s="4"/>
      <c r="X1199" s="4"/>
      <c r="Y1199" s="4"/>
    </row>
    <row r="1200" ht="15.75" customHeight="1">
      <c r="A1200" s="4"/>
      <c r="D1200" s="4"/>
      <c r="E1200" s="4"/>
      <c r="F1200" s="4"/>
      <c r="H1200" s="4"/>
      <c r="I1200" s="4"/>
      <c r="N1200" s="4"/>
      <c r="S1200" s="4"/>
      <c r="W1200" s="4"/>
      <c r="X1200" s="4"/>
      <c r="Y1200" s="4"/>
    </row>
    <row r="1201" ht="15.75" customHeight="1">
      <c r="A1201" s="4"/>
      <c r="D1201" s="4"/>
      <c r="E1201" s="4"/>
      <c r="F1201" s="4"/>
      <c r="H1201" s="4"/>
      <c r="I1201" s="4"/>
      <c r="N1201" s="4"/>
      <c r="S1201" s="4"/>
      <c r="W1201" s="4"/>
      <c r="X1201" s="4"/>
      <c r="Y1201" s="4"/>
    </row>
    <row r="1202" ht="15.75" customHeight="1">
      <c r="A1202" s="4"/>
      <c r="D1202" s="4"/>
      <c r="E1202" s="4"/>
      <c r="F1202" s="4"/>
      <c r="H1202" s="4"/>
      <c r="I1202" s="4"/>
      <c r="N1202" s="4"/>
      <c r="S1202" s="4"/>
      <c r="W1202" s="4"/>
      <c r="X1202" s="4"/>
      <c r="Y1202" s="4"/>
    </row>
    <row r="1203" ht="15.75" customHeight="1">
      <c r="A1203" s="4"/>
      <c r="D1203" s="4"/>
      <c r="E1203" s="4"/>
      <c r="F1203" s="4"/>
      <c r="H1203" s="4"/>
      <c r="I1203" s="4"/>
      <c r="N1203" s="4"/>
      <c r="S1203" s="4"/>
      <c r="W1203" s="4"/>
      <c r="X1203" s="4"/>
      <c r="Y1203" s="4"/>
    </row>
    <row r="1204" ht="15.75" customHeight="1">
      <c r="A1204" s="4"/>
      <c r="D1204" s="4"/>
      <c r="E1204" s="4"/>
      <c r="F1204" s="4"/>
      <c r="H1204" s="4"/>
      <c r="I1204" s="4"/>
      <c r="N1204" s="4"/>
      <c r="S1204" s="4"/>
      <c r="W1204" s="4"/>
      <c r="X1204" s="4"/>
      <c r="Y1204" s="4"/>
    </row>
    <row r="1205" ht="15.75" customHeight="1">
      <c r="A1205" s="4"/>
      <c r="D1205" s="4"/>
      <c r="E1205" s="4"/>
      <c r="F1205" s="4"/>
      <c r="H1205" s="4"/>
      <c r="I1205" s="4"/>
      <c r="N1205" s="4"/>
      <c r="S1205" s="4"/>
      <c r="W1205" s="4"/>
      <c r="X1205" s="4"/>
      <c r="Y1205" s="4"/>
    </row>
    <row r="1206" ht="15.75" customHeight="1">
      <c r="A1206" s="4"/>
      <c r="D1206" s="4"/>
      <c r="E1206" s="4"/>
      <c r="F1206" s="4"/>
      <c r="H1206" s="4"/>
      <c r="I1206" s="4"/>
      <c r="N1206" s="4"/>
      <c r="S1206" s="4"/>
      <c r="W1206" s="4"/>
      <c r="X1206" s="4"/>
      <c r="Y1206" s="4"/>
    </row>
    <row r="1207" ht="15.75" customHeight="1">
      <c r="A1207" s="4"/>
      <c r="D1207" s="4"/>
      <c r="E1207" s="4"/>
      <c r="F1207" s="4"/>
      <c r="H1207" s="4"/>
      <c r="I1207" s="4"/>
      <c r="N1207" s="4"/>
      <c r="S1207" s="4"/>
      <c r="W1207" s="4"/>
      <c r="X1207" s="4"/>
      <c r="Y1207" s="4"/>
    </row>
    <row r="1208" ht="15.75" customHeight="1">
      <c r="A1208" s="4"/>
      <c r="D1208" s="4"/>
      <c r="E1208" s="4"/>
      <c r="F1208" s="4"/>
      <c r="H1208" s="4"/>
      <c r="I1208" s="4"/>
      <c r="N1208" s="4"/>
      <c r="S1208" s="4"/>
      <c r="W1208" s="4"/>
      <c r="X1208" s="4"/>
      <c r="Y1208" s="4"/>
    </row>
    <row r="1209" ht="15.75" customHeight="1">
      <c r="A1209" s="4"/>
      <c r="D1209" s="4"/>
      <c r="E1209" s="4"/>
      <c r="F1209" s="4"/>
      <c r="H1209" s="4"/>
      <c r="I1209" s="4"/>
      <c r="N1209" s="4"/>
      <c r="S1209" s="4"/>
      <c r="W1209" s="4"/>
      <c r="X1209" s="4"/>
      <c r="Y1209" s="4"/>
    </row>
    <row r="1210" ht="15.75" customHeight="1">
      <c r="A1210" s="4"/>
      <c r="D1210" s="4"/>
      <c r="E1210" s="4"/>
      <c r="F1210" s="4"/>
      <c r="H1210" s="4"/>
      <c r="I1210" s="4"/>
      <c r="N1210" s="4"/>
      <c r="S1210" s="4"/>
      <c r="W1210" s="4"/>
      <c r="X1210" s="4"/>
      <c r="Y1210" s="4"/>
    </row>
    <row r="1211" ht="15.75" customHeight="1">
      <c r="A1211" s="4"/>
      <c r="D1211" s="4"/>
      <c r="E1211" s="4"/>
      <c r="F1211" s="4"/>
      <c r="H1211" s="4"/>
      <c r="I1211" s="4"/>
      <c r="N1211" s="4"/>
      <c r="S1211" s="4"/>
      <c r="W1211" s="4"/>
      <c r="X1211" s="4"/>
      <c r="Y1211" s="4"/>
    </row>
    <row r="1212" ht="15.75" customHeight="1">
      <c r="A1212" s="4"/>
      <c r="D1212" s="4"/>
      <c r="E1212" s="4"/>
      <c r="F1212" s="4"/>
      <c r="H1212" s="4"/>
      <c r="I1212" s="4"/>
      <c r="N1212" s="4"/>
      <c r="S1212" s="4"/>
      <c r="W1212" s="4"/>
      <c r="X1212" s="4"/>
      <c r="Y1212" s="4"/>
    </row>
    <row r="1213" ht="15.75" customHeight="1">
      <c r="A1213" s="4"/>
      <c r="D1213" s="4"/>
      <c r="E1213" s="4"/>
      <c r="F1213" s="4"/>
      <c r="H1213" s="4"/>
      <c r="I1213" s="4"/>
      <c r="N1213" s="4"/>
      <c r="S1213" s="4"/>
      <c r="W1213" s="4"/>
      <c r="X1213" s="4"/>
      <c r="Y1213" s="4"/>
    </row>
    <row r="1214" ht="15.75" customHeight="1">
      <c r="A1214" s="4"/>
      <c r="D1214" s="4"/>
      <c r="E1214" s="4"/>
      <c r="F1214" s="4"/>
      <c r="H1214" s="4"/>
      <c r="I1214" s="4"/>
      <c r="N1214" s="4"/>
      <c r="S1214" s="4"/>
      <c r="W1214" s="4"/>
      <c r="X1214" s="4"/>
      <c r="Y1214" s="4"/>
    </row>
    <row r="1215" ht="15.75" customHeight="1">
      <c r="A1215" s="4"/>
      <c r="D1215" s="4"/>
      <c r="E1215" s="4"/>
      <c r="F1215" s="4"/>
      <c r="H1215" s="4"/>
      <c r="I1215" s="4"/>
      <c r="N1215" s="4"/>
      <c r="S1215" s="4"/>
      <c r="W1215" s="4"/>
      <c r="X1215" s="4"/>
      <c r="Y1215" s="4"/>
    </row>
    <row r="1216" ht="15.75" customHeight="1">
      <c r="A1216" s="4"/>
      <c r="D1216" s="4"/>
      <c r="E1216" s="4"/>
      <c r="F1216" s="4"/>
      <c r="H1216" s="4"/>
      <c r="I1216" s="4"/>
      <c r="N1216" s="4"/>
      <c r="S1216" s="4"/>
      <c r="W1216" s="4"/>
      <c r="X1216" s="4"/>
      <c r="Y1216" s="4"/>
    </row>
    <row r="1217" ht="15.75" customHeight="1">
      <c r="A1217" s="4"/>
      <c r="D1217" s="4"/>
      <c r="E1217" s="4"/>
      <c r="F1217" s="4"/>
      <c r="H1217" s="4"/>
      <c r="I1217" s="4"/>
      <c r="N1217" s="4"/>
      <c r="S1217" s="4"/>
      <c r="W1217" s="4"/>
      <c r="X1217" s="4"/>
      <c r="Y1217" s="4"/>
    </row>
    <row r="1218" ht="15.75" customHeight="1">
      <c r="A1218" s="4"/>
      <c r="D1218" s="4"/>
      <c r="E1218" s="4"/>
      <c r="F1218" s="4"/>
      <c r="H1218" s="4"/>
      <c r="I1218" s="4"/>
      <c r="N1218" s="4"/>
      <c r="S1218" s="4"/>
      <c r="W1218" s="4"/>
      <c r="X1218" s="4"/>
      <c r="Y1218" s="4"/>
    </row>
    <row r="1219" ht="15.75" customHeight="1">
      <c r="A1219" s="4"/>
      <c r="D1219" s="4"/>
      <c r="E1219" s="4"/>
      <c r="F1219" s="4"/>
      <c r="H1219" s="4"/>
      <c r="I1219" s="4"/>
      <c r="N1219" s="4"/>
      <c r="S1219" s="4"/>
      <c r="W1219" s="4"/>
      <c r="X1219" s="4"/>
      <c r="Y1219" s="4"/>
    </row>
    <row r="1220" ht="15.75" customHeight="1">
      <c r="A1220" s="4"/>
      <c r="D1220" s="4"/>
      <c r="E1220" s="4"/>
      <c r="F1220" s="4"/>
      <c r="H1220" s="4"/>
      <c r="I1220" s="4"/>
      <c r="N1220" s="4"/>
      <c r="S1220" s="4"/>
      <c r="W1220" s="4"/>
      <c r="X1220" s="4"/>
      <c r="Y1220" s="4"/>
    </row>
    <row r="1221" ht="15.75" customHeight="1">
      <c r="A1221" s="4"/>
      <c r="D1221" s="4"/>
      <c r="E1221" s="4"/>
      <c r="F1221" s="4"/>
      <c r="H1221" s="4"/>
      <c r="I1221" s="4"/>
      <c r="N1221" s="4"/>
      <c r="S1221" s="4"/>
      <c r="W1221" s="4"/>
      <c r="X1221" s="4"/>
      <c r="Y1221" s="4"/>
    </row>
    <row r="1222" ht="15.75" customHeight="1">
      <c r="A1222" s="4"/>
      <c r="D1222" s="4"/>
      <c r="E1222" s="4"/>
      <c r="F1222" s="4"/>
      <c r="H1222" s="4"/>
      <c r="I1222" s="4"/>
      <c r="N1222" s="4"/>
      <c r="S1222" s="4"/>
      <c r="W1222" s="4"/>
      <c r="X1222" s="4"/>
      <c r="Y1222" s="4"/>
    </row>
    <row r="1223" ht="15.75" customHeight="1">
      <c r="A1223" s="4"/>
      <c r="D1223" s="4"/>
      <c r="E1223" s="4"/>
      <c r="F1223" s="4"/>
      <c r="H1223" s="4"/>
      <c r="I1223" s="4"/>
      <c r="N1223" s="4"/>
      <c r="S1223" s="4"/>
      <c r="W1223" s="4"/>
      <c r="X1223" s="4"/>
      <c r="Y1223" s="4"/>
    </row>
    <row r="1224" ht="15.75" customHeight="1">
      <c r="A1224" s="4"/>
      <c r="D1224" s="4"/>
      <c r="E1224" s="4"/>
      <c r="F1224" s="4"/>
      <c r="H1224" s="4"/>
      <c r="I1224" s="4"/>
      <c r="N1224" s="4"/>
      <c r="S1224" s="4"/>
      <c r="W1224" s="4"/>
      <c r="X1224" s="4"/>
      <c r="Y1224" s="4"/>
    </row>
    <row r="1225" ht="15.75" customHeight="1">
      <c r="A1225" s="4"/>
      <c r="D1225" s="4"/>
      <c r="E1225" s="4"/>
      <c r="F1225" s="4"/>
      <c r="H1225" s="4"/>
      <c r="I1225" s="4"/>
      <c r="N1225" s="4"/>
      <c r="S1225" s="4"/>
      <c r="W1225" s="4"/>
      <c r="X1225" s="4"/>
      <c r="Y1225" s="4"/>
    </row>
    <row r="1226" ht="15.75" customHeight="1">
      <c r="A1226" s="4"/>
      <c r="D1226" s="4"/>
      <c r="E1226" s="4"/>
      <c r="F1226" s="4"/>
      <c r="H1226" s="4"/>
      <c r="I1226" s="4"/>
      <c r="N1226" s="4"/>
      <c r="S1226" s="4"/>
      <c r="W1226" s="4"/>
      <c r="X1226" s="4"/>
      <c r="Y1226" s="4"/>
    </row>
    <row r="1227" ht="15.75" customHeight="1">
      <c r="A1227" s="4"/>
      <c r="D1227" s="4"/>
      <c r="E1227" s="4"/>
      <c r="F1227" s="4"/>
      <c r="H1227" s="4"/>
      <c r="I1227" s="4"/>
      <c r="N1227" s="4"/>
      <c r="S1227" s="4"/>
      <c r="W1227" s="4"/>
      <c r="X1227" s="4"/>
      <c r="Y1227" s="4"/>
    </row>
    <row r="1228" ht="15.75" customHeight="1">
      <c r="A1228" s="4"/>
      <c r="D1228" s="4"/>
      <c r="E1228" s="4"/>
      <c r="F1228" s="4"/>
      <c r="H1228" s="4"/>
      <c r="I1228" s="4"/>
      <c r="N1228" s="4"/>
      <c r="S1228" s="4"/>
      <c r="W1228" s="4"/>
      <c r="X1228" s="4"/>
      <c r="Y1228" s="4"/>
    </row>
    <row r="1229" ht="15.75" customHeight="1">
      <c r="A1229" s="4"/>
      <c r="D1229" s="4"/>
      <c r="E1229" s="4"/>
      <c r="F1229" s="4"/>
      <c r="H1229" s="4"/>
      <c r="I1229" s="4"/>
      <c r="N1229" s="4"/>
      <c r="S1229" s="4"/>
      <c r="W1229" s="4"/>
      <c r="X1229" s="4"/>
      <c r="Y1229" s="4"/>
    </row>
    <row r="1230" ht="15.75" customHeight="1">
      <c r="A1230" s="4"/>
      <c r="D1230" s="4"/>
      <c r="E1230" s="4"/>
      <c r="F1230" s="4"/>
      <c r="H1230" s="4"/>
      <c r="I1230" s="4"/>
      <c r="N1230" s="4"/>
      <c r="S1230" s="4"/>
      <c r="W1230" s="4"/>
      <c r="X1230" s="4"/>
      <c r="Y1230" s="4"/>
    </row>
    <row r="1231" ht="15.75" customHeight="1">
      <c r="A1231" s="4"/>
      <c r="D1231" s="4"/>
      <c r="E1231" s="4"/>
      <c r="F1231" s="4"/>
      <c r="H1231" s="4"/>
      <c r="I1231" s="4"/>
      <c r="N1231" s="4"/>
      <c r="S1231" s="4"/>
      <c r="W1231" s="4"/>
      <c r="X1231" s="4"/>
      <c r="Y1231" s="4"/>
    </row>
    <row r="1232" ht="15.75" customHeight="1">
      <c r="A1232" s="4"/>
      <c r="D1232" s="4"/>
      <c r="E1232" s="4"/>
      <c r="F1232" s="4"/>
      <c r="H1232" s="4"/>
      <c r="I1232" s="4"/>
      <c r="N1232" s="4"/>
      <c r="S1232" s="4"/>
      <c r="W1232" s="4"/>
      <c r="X1232" s="4"/>
      <c r="Y1232" s="4"/>
    </row>
    <row r="1233" ht="15.75" customHeight="1">
      <c r="A1233" s="4"/>
      <c r="D1233" s="4"/>
      <c r="E1233" s="4"/>
      <c r="F1233" s="4"/>
      <c r="H1233" s="4"/>
      <c r="I1233" s="4"/>
      <c r="N1233" s="4"/>
      <c r="S1233" s="4"/>
      <c r="W1233" s="4"/>
      <c r="X1233" s="4"/>
      <c r="Y1233" s="4"/>
    </row>
    <row r="1234" ht="15.75" customHeight="1">
      <c r="A1234" s="4"/>
      <c r="D1234" s="4"/>
      <c r="E1234" s="4"/>
      <c r="F1234" s="4"/>
      <c r="H1234" s="4"/>
      <c r="I1234" s="4"/>
      <c r="N1234" s="4"/>
      <c r="S1234" s="4"/>
      <c r="W1234" s="4"/>
      <c r="X1234" s="4"/>
      <c r="Y1234" s="4"/>
    </row>
    <row r="1235" ht="15.75" customHeight="1">
      <c r="A1235" s="4"/>
      <c r="D1235" s="4"/>
      <c r="E1235" s="4"/>
      <c r="F1235" s="4"/>
      <c r="H1235" s="4"/>
      <c r="I1235" s="4"/>
      <c r="N1235" s="4"/>
      <c r="S1235" s="4"/>
      <c r="W1235" s="4"/>
      <c r="X1235" s="4"/>
      <c r="Y1235" s="4"/>
    </row>
    <row r="1236" ht="15.75" customHeight="1">
      <c r="A1236" s="4"/>
      <c r="D1236" s="4"/>
      <c r="E1236" s="4"/>
      <c r="F1236" s="4"/>
      <c r="H1236" s="4"/>
      <c r="I1236" s="4"/>
      <c r="N1236" s="4"/>
      <c r="S1236" s="4"/>
      <c r="W1236" s="4"/>
      <c r="X1236" s="4"/>
      <c r="Y1236" s="4"/>
    </row>
    <row r="1237" ht="15.75" customHeight="1">
      <c r="A1237" s="4"/>
      <c r="D1237" s="4"/>
      <c r="E1237" s="4"/>
      <c r="F1237" s="4"/>
      <c r="H1237" s="4"/>
      <c r="I1237" s="4"/>
      <c r="N1237" s="4"/>
      <c r="S1237" s="4"/>
      <c r="W1237" s="4"/>
      <c r="X1237" s="4"/>
      <c r="Y1237" s="4"/>
    </row>
    <row r="1238" ht="15.75" customHeight="1">
      <c r="A1238" s="4"/>
      <c r="D1238" s="4"/>
      <c r="E1238" s="4"/>
      <c r="F1238" s="4"/>
      <c r="H1238" s="4"/>
      <c r="I1238" s="4"/>
      <c r="N1238" s="4"/>
      <c r="S1238" s="4"/>
      <c r="W1238" s="4"/>
      <c r="X1238" s="4"/>
      <c r="Y1238" s="4"/>
    </row>
    <row r="1239" ht="15.75" customHeight="1">
      <c r="A1239" s="4"/>
      <c r="D1239" s="4"/>
      <c r="E1239" s="4"/>
      <c r="F1239" s="4"/>
      <c r="H1239" s="4"/>
      <c r="I1239" s="4"/>
      <c r="N1239" s="4"/>
      <c r="S1239" s="4"/>
      <c r="W1239" s="4"/>
      <c r="X1239" s="4"/>
      <c r="Y1239" s="4"/>
    </row>
    <row r="1240" ht="15.75" customHeight="1">
      <c r="A1240" s="4"/>
      <c r="D1240" s="4"/>
      <c r="E1240" s="4"/>
      <c r="F1240" s="4"/>
      <c r="H1240" s="4"/>
      <c r="I1240" s="4"/>
      <c r="N1240" s="4"/>
      <c r="S1240" s="4"/>
      <c r="W1240" s="4"/>
      <c r="X1240" s="4"/>
      <c r="Y1240" s="4"/>
    </row>
    <row r="1241" ht="15.75" customHeight="1">
      <c r="A1241" s="4"/>
      <c r="D1241" s="4"/>
      <c r="E1241" s="4"/>
      <c r="F1241" s="4"/>
      <c r="H1241" s="4"/>
      <c r="I1241" s="4"/>
      <c r="N1241" s="4"/>
      <c r="S1241" s="4"/>
      <c r="W1241" s="4"/>
      <c r="X1241" s="4"/>
      <c r="Y1241" s="4"/>
    </row>
    <row r="1242" ht="15.75" customHeight="1">
      <c r="A1242" s="4"/>
      <c r="D1242" s="4"/>
      <c r="E1242" s="4"/>
      <c r="F1242" s="4"/>
      <c r="H1242" s="4"/>
      <c r="I1242" s="4"/>
      <c r="N1242" s="4"/>
      <c r="S1242" s="4"/>
      <c r="W1242" s="4"/>
      <c r="X1242" s="4"/>
      <c r="Y1242" s="4"/>
    </row>
    <row r="1243" ht="15.75" customHeight="1">
      <c r="A1243" s="4"/>
      <c r="D1243" s="4"/>
      <c r="E1243" s="4"/>
      <c r="F1243" s="4"/>
      <c r="H1243" s="4"/>
      <c r="I1243" s="4"/>
      <c r="N1243" s="4"/>
      <c r="S1243" s="4"/>
      <c r="W1243" s="4"/>
      <c r="X1243" s="4"/>
      <c r="Y1243" s="4"/>
    </row>
    <row r="1244" ht="15.75" customHeight="1">
      <c r="A1244" s="4"/>
      <c r="D1244" s="4"/>
      <c r="E1244" s="4"/>
      <c r="F1244" s="4"/>
      <c r="H1244" s="4"/>
      <c r="I1244" s="4"/>
      <c r="N1244" s="4"/>
      <c r="S1244" s="4"/>
      <c r="W1244" s="4"/>
      <c r="X1244" s="4"/>
      <c r="Y1244" s="4"/>
    </row>
    <row r="1245" ht="15.75" customHeight="1">
      <c r="A1245" s="4"/>
      <c r="D1245" s="4"/>
      <c r="E1245" s="4"/>
      <c r="F1245" s="4"/>
      <c r="H1245" s="4"/>
      <c r="I1245" s="4"/>
      <c r="N1245" s="4"/>
      <c r="S1245" s="4"/>
      <c r="W1245" s="4"/>
      <c r="X1245" s="4"/>
      <c r="Y1245" s="4"/>
    </row>
    <row r="1246" ht="15.75" customHeight="1">
      <c r="A1246" s="4"/>
      <c r="D1246" s="4"/>
      <c r="E1246" s="4"/>
      <c r="F1246" s="4"/>
      <c r="H1246" s="4"/>
      <c r="I1246" s="4"/>
      <c r="N1246" s="4"/>
      <c r="S1246" s="4"/>
      <c r="W1246" s="4"/>
      <c r="X1246" s="4"/>
      <c r="Y1246" s="4"/>
    </row>
    <row r="1247" ht="15.75" customHeight="1">
      <c r="A1247" s="4"/>
      <c r="D1247" s="4"/>
      <c r="E1247" s="4"/>
      <c r="F1247" s="4"/>
      <c r="H1247" s="4"/>
      <c r="I1247" s="4"/>
      <c r="N1247" s="4"/>
      <c r="S1247" s="4"/>
      <c r="W1247" s="4"/>
      <c r="X1247" s="4"/>
      <c r="Y1247" s="4"/>
    </row>
    <row r="1248" ht="15.75" customHeight="1">
      <c r="A1248" s="4"/>
      <c r="D1248" s="4"/>
      <c r="E1248" s="4"/>
      <c r="F1248" s="4"/>
      <c r="H1248" s="4"/>
      <c r="I1248" s="4"/>
      <c r="N1248" s="4"/>
      <c r="S1248" s="4"/>
      <c r="W1248" s="4"/>
      <c r="X1248" s="4"/>
      <c r="Y1248" s="4"/>
    </row>
    <row r="1249" ht="15.75" customHeight="1">
      <c r="A1249" s="4"/>
      <c r="D1249" s="4"/>
      <c r="E1249" s="4"/>
      <c r="F1249" s="4"/>
      <c r="H1249" s="4"/>
      <c r="I1249" s="4"/>
      <c r="N1249" s="4"/>
      <c r="S1249" s="4"/>
      <c r="W1249" s="4"/>
      <c r="X1249" s="4"/>
      <c r="Y1249" s="4"/>
    </row>
    <row r="1250" ht="15.75" customHeight="1">
      <c r="A1250" s="4"/>
      <c r="D1250" s="4"/>
      <c r="E1250" s="4"/>
      <c r="F1250" s="4"/>
      <c r="H1250" s="4"/>
      <c r="I1250" s="4"/>
      <c r="N1250" s="4"/>
      <c r="S1250" s="4"/>
      <c r="W1250" s="4"/>
      <c r="X1250" s="4"/>
      <c r="Y1250" s="4"/>
    </row>
    <row r="1251" ht="15.75" customHeight="1">
      <c r="A1251" s="4"/>
      <c r="D1251" s="4"/>
      <c r="E1251" s="4"/>
      <c r="F1251" s="4"/>
      <c r="H1251" s="4"/>
      <c r="I1251" s="4"/>
      <c r="N1251" s="4"/>
      <c r="S1251" s="4"/>
      <c r="W1251" s="4"/>
      <c r="X1251" s="4"/>
      <c r="Y1251" s="4"/>
    </row>
    <row r="1252" ht="15.75" customHeight="1">
      <c r="A1252" s="4"/>
      <c r="D1252" s="4"/>
      <c r="E1252" s="4"/>
      <c r="F1252" s="4"/>
      <c r="H1252" s="4"/>
      <c r="I1252" s="4"/>
      <c r="N1252" s="4"/>
      <c r="S1252" s="4"/>
      <c r="W1252" s="4"/>
      <c r="X1252" s="4"/>
      <c r="Y1252" s="4"/>
    </row>
    <row r="1253" ht="15.75" customHeight="1">
      <c r="A1253" s="4"/>
      <c r="D1253" s="4"/>
      <c r="E1253" s="4"/>
      <c r="F1253" s="4"/>
      <c r="H1253" s="4"/>
      <c r="I1253" s="4"/>
      <c r="N1253" s="4"/>
      <c r="S1253" s="4"/>
      <c r="W1253" s="4"/>
      <c r="X1253" s="4"/>
      <c r="Y1253" s="4"/>
    </row>
    <row r="1254" ht="15.75" customHeight="1">
      <c r="A1254" s="4"/>
      <c r="D1254" s="4"/>
      <c r="E1254" s="4"/>
      <c r="F1254" s="4"/>
      <c r="H1254" s="4"/>
      <c r="I1254" s="4"/>
      <c r="N1254" s="4"/>
      <c r="S1254" s="4"/>
      <c r="W1254" s="4"/>
      <c r="X1254" s="4"/>
      <c r="Y1254" s="4"/>
    </row>
    <row r="1255" ht="15.75" customHeight="1">
      <c r="A1255" s="4"/>
      <c r="D1255" s="4"/>
      <c r="E1255" s="4"/>
      <c r="F1255" s="4"/>
      <c r="H1255" s="4"/>
      <c r="I1255" s="4"/>
      <c r="N1255" s="4"/>
      <c r="S1255" s="4"/>
      <c r="W1255" s="4"/>
      <c r="X1255" s="4"/>
      <c r="Y1255" s="4"/>
    </row>
    <row r="1256" ht="15.75" customHeight="1">
      <c r="A1256" s="4"/>
      <c r="D1256" s="4"/>
      <c r="E1256" s="4"/>
      <c r="F1256" s="4"/>
      <c r="H1256" s="4"/>
      <c r="I1256" s="4"/>
      <c r="N1256" s="4"/>
      <c r="S1256" s="4"/>
      <c r="W1256" s="4"/>
      <c r="X1256" s="4"/>
      <c r="Y1256" s="4"/>
    </row>
    <row r="1257" ht="15.75" customHeight="1">
      <c r="A1257" s="4"/>
      <c r="D1257" s="4"/>
      <c r="E1257" s="4"/>
      <c r="F1257" s="4"/>
      <c r="H1257" s="4"/>
      <c r="I1257" s="4"/>
      <c r="N1257" s="4"/>
      <c r="S1257" s="4"/>
      <c r="W1257" s="4"/>
      <c r="X1257" s="4"/>
      <c r="Y1257" s="4"/>
    </row>
    <row r="1258" ht="15.75" customHeight="1">
      <c r="A1258" s="4"/>
      <c r="D1258" s="4"/>
      <c r="E1258" s="4"/>
      <c r="F1258" s="4"/>
      <c r="H1258" s="4"/>
      <c r="I1258" s="4"/>
      <c r="N1258" s="4"/>
      <c r="S1258" s="4"/>
      <c r="W1258" s="4"/>
      <c r="X1258" s="4"/>
      <c r="Y1258" s="4"/>
    </row>
    <row r="1259" ht="15.75" customHeight="1">
      <c r="A1259" s="4"/>
      <c r="D1259" s="4"/>
      <c r="E1259" s="4"/>
      <c r="F1259" s="4"/>
      <c r="H1259" s="4"/>
      <c r="I1259" s="4"/>
      <c r="N1259" s="4"/>
      <c r="S1259" s="4"/>
      <c r="W1259" s="4"/>
      <c r="X1259" s="4"/>
      <c r="Y1259" s="4"/>
    </row>
    <row r="1260" ht="15.75" customHeight="1">
      <c r="A1260" s="4"/>
      <c r="D1260" s="4"/>
      <c r="E1260" s="4"/>
      <c r="F1260" s="4"/>
      <c r="H1260" s="4"/>
      <c r="I1260" s="4"/>
      <c r="N1260" s="4"/>
      <c r="S1260" s="4"/>
      <c r="W1260" s="4"/>
      <c r="X1260" s="4"/>
      <c r="Y1260" s="4"/>
    </row>
    <row r="1261" ht="15.75" customHeight="1">
      <c r="A1261" s="4"/>
      <c r="D1261" s="4"/>
      <c r="E1261" s="4"/>
      <c r="F1261" s="4"/>
      <c r="H1261" s="4"/>
      <c r="I1261" s="4"/>
      <c r="N1261" s="4"/>
      <c r="S1261" s="4"/>
      <c r="W1261" s="4"/>
      <c r="X1261" s="4"/>
      <c r="Y1261" s="4"/>
    </row>
    <row r="1262" ht="15.75" customHeight="1">
      <c r="A1262" s="4"/>
      <c r="D1262" s="4"/>
      <c r="E1262" s="4"/>
      <c r="F1262" s="4"/>
      <c r="H1262" s="4"/>
      <c r="I1262" s="4"/>
      <c r="N1262" s="4"/>
      <c r="S1262" s="4"/>
      <c r="W1262" s="4"/>
      <c r="X1262" s="4"/>
      <c r="Y1262" s="4"/>
    </row>
    <row r="1263" ht="15.75" customHeight="1">
      <c r="A1263" s="4"/>
      <c r="D1263" s="4"/>
      <c r="E1263" s="4"/>
      <c r="F1263" s="4"/>
      <c r="H1263" s="4"/>
      <c r="I1263" s="4"/>
      <c r="N1263" s="4"/>
      <c r="S1263" s="4"/>
      <c r="W1263" s="4"/>
      <c r="X1263" s="4"/>
      <c r="Y1263" s="4"/>
    </row>
    <row r="1264" ht="15.75" customHeight="1">
      <c r="A1264" s="4"/>
      <c r="D1264" s="4"/>
      <c r="E1264" s="4"/>
      <c r="F1264" s="4"/>
      <c r="H1264" s="4"/>
      <c r="I1264" s="4"/>
      <c r="N1264" s="4"/>
      <c r="S1264" s="4"/>
      <c r="W1264" s="4"/>
      <c r="X1264" s="4"/>
      <c r="Y1264" s="4"/>
    </row>
    <row r="1265" ht="15.75" customHeight="1">
      <c r="A1265" s="4"/>
      <c r="D1265" s="4"/>
      <c r="E1265" s="4"/>
      <c r="F1265" s="4"/>
      <c r="H1265" s="4"/>
      <c r="I1265" s="4"/>
      <c r="N1265" s="4"/>
      <c r="S1265" s="4"/>
      <c r="W1265" s="4"/>
      <c r="X1265" s="4"/>
      <c r="Y1265" s="4"/>
    </row>
    <row r="1266" ht="15.75" customHeight="1">
      <c r="A1266" s="4"/>
      <c r="D1266" s="4"/>
      <c r="E1266" s="4"/>
      <c r="F1266" s="4"/>
      <c r="H1266" s="4"/>
      <c r="I1266" s="4"/>
      <c r="N1266" s="4"/>
      <c r="S1266" s="4"/>
      <c r="W1266" s="4"/>
      <c r="X1266" s="4"/>
      <c r="Y1266" s="4"/>
    </row>
    <row r="1267" ht="15.75" customHeight="1">
      <c r="A1267" s="4"/>
      <c r="D1267" s="4"/>
      <c r="E1267" s="4"/>
      <c r="F1267" s="4"/>
      <c r="H1267" s="4"/>
      <c r="I1267" s="4"/>
      <c r="N1267" s="4"/>
      <c r="S1267" s="4"/>
      <c r="W1267" s="4"/>
      <c r="X1267" s="4"/>
      <c r="Y1267" s="4"/>
    </row>
    <row r="1268" ht="15.75" customHeight="1">
      <c r="A1268" s="4"/>
      <c r="D1268" s="4"/>
      <c r="E1268" s="4"/>
      <c r="F1268" s="4"/>
      <c r="H1268" s="4"/>
      <c r="I1268" s="4"/>
      <c r="N1268" s="4"/>
      <c r="S1268" s="4"/>
      <c r="W1268" s="4"/>
      <c r="X1268" s="4"/>
      <c r="Y1268" s="4"/>
    </row>
    <row r="1269" ht="15.75" customHeight="1">
      <c r="A1269" s="4"/>
      <c r="D1269" s="4"/>
      <c r="E1269" s="4"/>
      <c r="F1269" s="4"/>
      <c r="H1269" s="4"/>
      <c r="I1269" s="4"/>
      <c r="N1269" s="4"/>
      <c r="S1269" s="4"/>
      <c r="W1269" s="4"/>
      <c r="X1269" s="4"/>
      <c r="Y1269" s="4"/>
    </row>
    <row r="1270" ht="15.75" customHeight="1">
      <c r="A1270" s="4"/>
      <c r="D1270" s="4"/>
      <c r="E1270" s="4"/>
      <c r="F1270" s="4"/>
      <c r="H1270" s="4"/>
      <c r="I1270" s="4"/>
      <c r="N1270" s="4"/>
      <c r="S1270" s="4"/>
      <c r="W1270" s="4"/>
      <c r="X1270" s="4"/>
      <c r="Y1270" s="4"/>
    </row>
    <row r="1271" ht="15.75" customHeight="1">
      <c r="A1271" s="4"/>
      <c r="D1271" s="4"/>
      <c r="E1271" s="4"/>
      <c r="F1271" s="4"/>
      <c r="H1271" s="4"/>
      <c r="I1271" s="4"/>
      <c r="N1271" s="4"/>
      <c r="S1271" s="4"/>
      <c r="W1271" s="4"/>
      <c r="X1271" s="4"/>
      <c r="Y1271" s="4"/>
    </row>
    <row r="1272" ht="15.75" customHeight="1">
      <c r="A1272" s="4"/>
      <c r="D1272" s="4"/>
      <c r="E1272" s="4"/>
      <c r="F1272" s="4"/>
      <c r="H1272" s="4"/>
      <c r="I1272" s="4"/>
      <c r="N1272" s="4"/>
      <c r="S1272" s="4"/>
      <c r="W1272" s="4"/>
      <c r="X1272" s="4"/>
      <c r="Y1272" s="4"/>
    </row>
    <row r="1273" ht="15.75" customHeight="1">
      <c r="A1273" s="4"/>
      <c r="D1273" s="4"/>
      <c r="E1273" s="4"/>
      <c r="F1273" s="4"/>
      <c r="H1273" s="4"/>
      <c r="I1273" s="4"/>
      <c r="N1273" s="4"/>
      <c r="S1273" s="4"/>
      <c r="W1273" s="4"/>
      <c r="X1273" s="4"/>
      <c r="Y1273" s="4"/>
    </row>
    <row r="1274" ht="15.75" customHeight="1">
      <c r="A1274" s="4"/>
      <c r="D1274" s="4"/>
      <c r="E1274" s="4"/>
      <c r="F1274" s="4"/>
      <c r="H1274" s="4"/>
      <c r="I1274" s="4"/>
      <c r="N1274" s="4"/>
      <c r="S1274" s="4"/>
      <c r="W1274" s="4"/>
      <c r="X1274" s="4"/>
      <c r="Y1274" s="4"/>
    </row>
    <row r="1275" ht="15.75" customHeight="1">
      <c r="A1275" s="4"/>
      <c r="D1275" s="4"/>
      <c r="E1275" s="4"/>
      <c r="F1275" s="4"/>
      <c r="H1275" s="4"/>
      <c r="I1275" s="4"/>
      <c r="N1275" s="4"/>
      <c r="S1275" s="4"/>
      <c r="W1275" s="4"/>
      <c r="X1275" s="4"/>
      <c r="Y1275" s="4"/>
    </row>
    <row r="1276" ht="15.75" customHeight="1">
      <c r="A1276" s="4"/>
      <c r="D1276" s="4"/>
      <c r="E1276" s="4"/>
      <c r="F1276" s="4"/>
      <c r="H1276" s="4"/>
      <c r="I1276" s="4"/>
      <c r="N1276" s="4"/>
      <c r="S1276" s="4"/>
      <c r="W1276" s="4"/>
      <c r="X1276" s="4"/>
      <c r="Y1276" s="4"/>
    </row>
    <row r="1277" ht="15.75" customHeight="1">
      <c r="A1277" s="4"/>
      <c r="D1277" s="4"/>
      <c r="E1277" s="4"/>
      <c r="F1277" s="4"/>
      <c r="H1277" s="4"/>
      <c r="I1277" s="4"/>
      <c r="N1277" s="4"/>
      <c r="S1277" s="4"/>
      <c r="W1277" s="4"/>
      <c r="X1277" s="4"/>
      <c r="Y1277" s="4"/>
    </row>
    <row r="1278" ht="15.75" customHeight="1">
      <c r="A1278" s="4"/>
      <c r="D1278" s="4"/>
      <c r="E1278" s="4"/>
      <c r="F1278" s="4"/>
      <c r="H1278" s="4"/>
      <c r="I1278" s="4"/>
      <c r="N1278" s="4"/>
      <c r="S1278" s="4"/>
      <c r="W1278" s="4"/>
      <c r="X1278" s="4"/>
      <c r="Y1278" s="4"/>
    </row>
    <row r="1279" ht="15.75" customHeight="1">
      <c r="A1279" s="4"/>
      <c r="D1279" s="4"/>
      <c r="E1279" s="4"/>
      <c r="F1279" s="4"/>
      <c r="H1279" s="4"/>
      <c r="I1279" s="4"/>
      <c r="N1279" s="4"/>
      <c r="S1279" s="4"/>
      <c r="W1279" s="4"/>
      <c r="X1279" s="4"/>
      <c r="Y1279" s="4"/>
    </row>
    <row r="1280" ht="15.75" customHeight="1">
      <c r="A1280" s="4"/>
      <c r="D1280" s="4"/>
      <c r="E1280" s="4"/>
      <c r="F1280" s="4"/>
      <c r="H1280" s="4"/>
      <c r="I1280" s="4"/>
      <c r="N1280" s="4"/>
      <c r="S1280" s="4"/>
      <c r="W1280" s="4"/>
      <c r="X1280" s="4"/>
      <c r="Y1280" s="4"/>
    </row>
    <row r="1281" ht="15.75" customHeight="1">
      <c r="A1281" s="4"/>
      <c r="D1281" s="4"/>
      <c r="E1281" s="4"/>
      <c r="F1281" s="4"/>
      <c r="H1281" s="4"/>
      <c r="I1281" s="4"/>
      <c r="N1281" s="4"/>
      <c r="S1281" s="4"/>
      <c r="W1281" s="4"/>
      <c r="X1281" s="4"/>
      <c r="Y1281" s="4"/>
    </row>
    <row r="1282" ht="15.75" customHeight="1">
      <c r="A1282" s="4"/>
      <c r="D1282" s="4"/>
      <c r="E1282" s="4"/>
      <c r="F1282" s="4"/>
      <c r="H1282" s="4"/>
      <c r="I1282" s="4"/>
      <c r="N1282" s="4"/>
      <c r="S1282" s="4"/>
      <c r="W1282" s="4"/>
      <c r="X1282" s="4"/>
      <c r="Y1282" s="4"/>
    </row>
    <row r="1283" ht="15.75" customHeight="1">
      <c r="A1283" s="4"/>
      <c r="D1283" s="4"/>
      <c r="E1283" s="4"/>
      <c r="F1283" s="4"/>
      <c r="H1283" s="4"/>
      <c r="I1283" s="4"/>
      <c r="N1283" s="4"/>
      <c r="S1283" s="4"/>
      <c r="W1283" s="4"/>
      <c r="X1283" s="4"/>
      <c r="Y1283" s="4"/>
    </row>
    <row r="1284" ht="15.75" customHeight="1">
      <c r="A1284" s="4"/>
      <c r="D1284" s="4"/>
      <c r="E1284" s="4"/>
      <c r="F1284" s="4"/>
      <c r="H1284" s="4"/>
      <c r="I1284" s="4"/>
      <c r="N1284" s="4"/>
      <c r="S1284" s="4"/>
      <c r="W1284" s="4"/>
      <c r="X1284" s="4"/>
      <c r="Y1284" s="4"/>
    </row>
    <row r="1285" ht="15.75" customHeight="1">
      <c r="A1285" s="4"/>
      <c r="D1285" s="4"/>
      <c r="E1285" s="4"/>
      <c r="F1285" s="4"/>
      <c r="H1285" s="4"/>
      <c r="I1285" s="4"/>
      <c r="N1285" s="4"/>
      <c r="S1285" s="4"/>
      <c r="W1285" s="4"/>
      <c r="X1285" s="4"/>
      <c r="Y1285" s="4"/>
    </row>
    <row r="1286" ht="15.75" customHeight="1">
      <c r="A1286" s="4"/>
      <c r="D1286" s="4"/>
      <c r="E1286" s="4"/>
      <c r="F1286" s="4"/>
      <c r="H1286" s="4"/>
      <c r="I1286" s="4"/>
      <c r="N1286" s="4"/>
      <c r="S1286" s="4"/>
      <c r="W1286" s="4"/>
      <c r="X1286" s="4"/>
      <c r="Y1286" s="4"/>
    </row>
    <row r="1287" ht="15.75" customHeight="1">
      <c r="A1287" s="4"/>
      <c r="D1287" s="4"/>
      <c r="E1287" s="4"/>
      <c r="F1287" s="4"/>
      <c r="H1287" s="4"/>
      <c r="I1287" s="4"/>
      <c r="N1287" s="4"/>
      <c r="S1287" s="4"/>
      <c r="W1287" s="4"/>
      <c r="X1287" s="4"/>
      <c r="Y1287" s="4"/>
    </row>
    <row r="1288" ht="15.75" customHeight="1">
      <c r="A1288" s="4"/>
      <c r="D1288" s="4"/>
      <c r="E1288" s="4"/>
      <c r="F1288" s="4"/>
      <c r="H1288" s="4"/>
      <c r="I1288" s="4"/>
      <c r="N1288" s="4"/>
      <c r="S1288" s="4"/>
      <c r="W1288" s="4"/>
      <c r="X1288" s="4"/>
      <c r="Y1288" s="4"/>
    </row>
    <row r="1289" ht="15.75" customHeight="1">
      <c r="A1289" s="4"/>
      <c r="D1289" s="4"/>
      <c r="E1289" s="4"/>
      <c r="F1289" s="4"/>
      <c r="H1289" s="4"/>
      <c r="I1289" s="4"/>
      <c r="N1289" s="4"/>
      <c r="S1289" s="4"/>
      <c r="W1289" s="4"/>
      <c r="X1289" s="4"/>
      <c r="Y1289" s="4"/>
    </row>
    <row r="1290" ht="15.75" customHeight="1">
      <c r="A1290" s="4"/>
      <c r="D1290" s="4"/>
      <c r="E1290" s="4"/>
      <c r="F1290" s="4"/>
      <c r="H1290" s="4"/>
      <c r="I1290" s="4"/>
      <c r="N1290" s="4"/>
      <c r="S1290" s="4"/>
      <c r="W1290" s="4"/>
      <c r="X1290" s="4"/>
      <c r="Y1290" s="4"/>
    </row>
    <row r="1291" ht="15.75" customHeight="1">
      <c r="A1291" s="4"/>
      <c r="D1291" s="4"/>
      <c r="E1291" s="4"/>
      <c r="F1291" s="4"/>
      <c r="H1291" s="4"/>
      <c r="I1291" s="4"/>
      <c r="N1291" s="4"/>
      <c r="S1291" s="4"/>
      <c r="W1291" s="4"/>
      <c r="X1291" s="4"/>
      <c r="Y1291" s="4"/>
    </row>
    <row r="1292" ht="15.75" customHeight="1">
      <c r="A1292" s="4"/>
      <c r="D1292" s="4"/>
      <c r="E1292" s="4"/>
      <c r="F1292" s="4"/>
      <c r="H1292" s="4"/>
      <c r="I1292" s="4"/>
      <c r="N1292" s="4"/>
      <c r="S1292" s="4"/>
      <c r="W1292" s="4"/>
      <c r="X1292" s="4"/>
      <c r="Y1292" s="4"/>
    </row>
    <row r="1293" ht="15.75" customHeight="1">
      <c r="A1293" s="4"/>
      <c r="D1293" s="4"/>
      <c r="E1293" s="4"/>
      <c r="F1293" s="4"/>
      <c r="H1293" s="4"/>
      <c r="I1293" s="4"/>
      <c r="N1293" s="4"/>
      <c r="S1293" s="4"/>
      <c r="W1293" s="4"/>
      <c r="X1293" s="4"/>
      <c r="Y1293" s="4"/>
    </row>
    <row r="1294" ht="15.75" customHeight="1">
      <c r="A1294" s="4"/>
      <c r="D1294" s="4"/>
      <c r="E1294" s="4"/>
      <c r="F1294" s="4"/>
      <c r="H1294" s="4"/>
      <c r="I1294" s="4"/>
      <c r="N1294" s="4"/>
      <c r="S1294" s="4"/>
      <c r="W1294" s="4"/>
      <c r="X1294" s="4"/>
      <c r="Y1294" s="4"/>
    </row>
    <row r="1295" ht="15.75" customHeight="1">
      <c r="A1295" s="4"/>
      <c r="D1295" s="4"/>
      <c r="E1295" s="4"/>
      <c r="F1295" s="4"/>
      <c r="H1295" s="4"/>
      <c r="I1295" s="4"/>
      <c r="N1295" s="4"/>
      <c r="S1295" s="4"/>
      <c r="W1295" s="4"/>
      <c r="X1295" s="4"/>
      <c r="Y1295" s="4"/>
    </row>
    <row r="1296" ht="15.75" customHeight="1">
      <c r="A1296" s="4"/>
      <c r="D1296" s="4"/>
      <c r="E1296" s="4"/>
      <c r="F1296" s="4"/>
      <c r="H1296" s="4"/>
      <c r="I1296" s="4"/>
      <c r="N1296" s="4"/>
      <c r="S1296" s="4"/>
      <c r="W1296" s="4"/>
      <c r="X1296" s="4"/>
      <c r="Y1296" s="4"/>
    </row>
    <row r="1297" ht="15.75" customHeight="1">
      <c r="A1297" s="4"/>
      <c r="D1297" s="4"/>
      <c r="E1297" s="4"/>
      <c r="F1297" s="4"/>
      <c r="H1297" s="4"/>
      <c r="I1297" s="4"/>
      <c r="N1297" s="4"/>
      <c r="S1297" s="4"/>
      <c r="W1297" s="4"/>
      <c r="X1297" s="4"/>
      <c r="Y1297" s="4"/>
    </row>
    <row r="1298" ht="15.75" customHeight="1">
      <c r="A1298" s="4"/>
      <c r="D1298" s="4"/>
      <c r="E1298" s="4"/>
      <c r="F1298" s="4"/>
      <c r="H1298" s="4"/>
      <c r="I1298" s="4"/>
      <c r="N1298" s="4"/>
      <c r="S1298" s="4"/>
      <c r="W1298" s="4"/>
      <c r="X1298" s="4"/>
      <c r="Y1298" s="4"/>
    </row>
    <row r="1299" ht="15.75" customHeight="1">
      <c r="A1299" s="4"/>
      <c r="D1299" s="4"/>
      <c r="E1299" s="4"/>
      <c r="F1299" s="4"/>
      <c r="H1299" s="4"/>
      <c r="I1299" s="4"/>
      <c r="N1299" s="4"/>
      <c r="S1299" s="4"/>
      <c r="W1299" s="4"/>
      <c r="X1299" s="4"/>
      <c r="Y1299" s="4"/>
    </row>
    <row r="1300" ht="15.75" customHeight="1">
      <c r="A1300" s="4"/>
      <c r="D1300" s="4"/>
      <c r="E1300" s="4"/>
      <c r="F1300" s="4"/>
      <c r="H1300" s="4"/>
      <c r="I1300" s="4"/>
      <c r="N1300" s="4"/>
      <c r="S1300" s="4"/>
      <c r="W1300" s="4"/>
      <c r="X1300" s="4"/>
      <c r="Y1300" s="4"/>
    </row>
    <row r="1301" ht="15.75" customHeight="1">
      <c r="A1301" s="4"/>
      <c r="D1301" s="4"/>
      <c r="E1301" s="4"/>
      <c r="F1301" s="4"/>
      <c r="H1301" s="4"/>
      <c r="I1301" s="4"/>
      <c r="N1301" s="4"/>
      <c r="S1301" s="4"/>
      <c r="W1301" s="4"/>
      <c r="X1301" s="4"/>
      <c r="Y1301" s="4"/>
    </row>
    <row r="1302" ht="15.75" customHeight="1">
      <c r="A1302" s="4"/>
      <c r="D1302" s="4"/>
      <c r="E1302" s="4"/>
      <c r="F1302" s="4"/>
      <c r="H1302" s="4"/>
      <c r="I1302" s="4"/>
      <c r="N1302" s="4"/>
      <c r="S1302" s="4"/>
      <c r="W1302" s="4"/>
      <c r="X1302" s="4"/>
      <c r="Y1302" s="4"/>
    </row>
    <row r="1303" ht="15.75" customHeight="1">
      <c r="A1303" s="4"/>
      <c r="D1303" s="4"/>
      <c r="E1303" s="4"/>
      <c r="F1303" s="4"/>
      <c r="H1303" s="4"/>
      <c r="I1303" s="4"/>
      <c r="N1303" s="4"/>
      <c r="S1303" s="4"/>
      <c r="W1303" s="4"/>
      <c r="X1303" s="4"/>
      <c r="Y1303" s="4"/>
    </row>
    <row r="1304" ht="15.75" customHeight="1">
      <c r="A1304" s="4"/>
      <c r="D1304" s="4"/>
      <c r="E1304" s="4"/>
      <c r="F1304" s="4"/>
      <c r="H1304" s="4"/>
      <c r="I1304" s="4"/>
      <c r="N1304" s="4"/>
      <c r="S1304" s="4"/>
      <c r="W1304" s="4"/>
      <c r="X1304" s="4"/>
      <c r="Y1304" s="4"/>
    </row>
    <row r="1305" ht="15.75" customHeight="1">
      <c r="A1305" s="4"/>
      <c r="D1305" s="4"/>
      <c r="E1305" s="4"/>
      <c r="F1305" s="4"/>
      <c r="H1305" s="4"/>
      <c r="I1305" s="4"/>
      <c r="N1305" s="4"/>
      <c r="S1305" s="4"/>
      <c r="W1305" s="4"/>
      <c r="X1305" s="4"/>
      <c r="Y1305" s="4"/>
    </row>
    <row r="1306" ht="15.75" customHeight="1">
      <c r="A1306" s="4"/>
      <c r="D1306" s="4"/>
      <c r="E1306" s="4"/>
      <c r="F1306" s="4"/>
      <c r="H1306" s="4"/>
      <c r="I1306" s="4"/>
      <c r="N1306" s="4"/>
      <c r="S1306" s="4"/>
      <c r="W1306" s="4"/>
      <c r="X1306" s="4"/>
      <c r="Y1306" s="4"/>
    </row>
    <row r="1307" ht="15.75" customHeight="1">
      <c r="A1307" s="4"/>
      <c r="D1307" s="4"/>
      <c r="E1307" s="4"/>
      <c r="F1307" s="4"/>
      <c r="H1307" s="4"/>
      <c r="I1307" s="4"/>
      <c r="N1307" s="4"/>
      <c r="S1307" s="4"/>
      <c r="W1307" s="4"/>
      <c r="X1307" s="4"/>
      <c r="Y1307" s="4"/>
    </row>
    <row r="1308" ht="15.75" customHeight="1">
      <c r="A1308" s="4"/>
      <c r="D1308" s="4"/>
      <c r="E1308" s="4"/>
      <c r="F1308" s="4"/>
      <c r="H1308" s="4"/>
      <c r="I1308" s="4"/>
      <c r="N1308" s="4"/>
      <c r="S1308" s="4"/>
      <c r="W1308" s="4"/>
      <c r="X1308" s="4"/>
      <c r="Y1308" s="4"/>
    </row>
    <row r="1309" ht="15.75" customHeight="1">
      <c r="A1309" s="4"/>
      <c r="D1309" s="4"/>
      <c r="E1309" s="4"/>
      <c r="F1309" s="4"/>
      <c r="H1309" s="4"/>
      <c r="I1309" s="4"/>
      <c r="N1309" s="4"/>
      <c r="S1309" s="4"/>
      <c r="W1309" s="4"/>
      <c r="X1309" s="4"/>
      <c r="Y1309" s="4"/>
    </row>
    <row r="1310" ht="15.75" customHeight="1">
      <c r="A1310" s="4"/>
      <c r="D1310" s="4"/>
      <c r="E1310" s="4"/>
      <c r="F1310" s="4"/>
      <c r="H1310" s="4"/>
      <c r="I1310" s="4"/>
      <c r="N1310" s="4"/>
      <c r="S1310" s="4"/>
      <c r="W1310" s="4"/>
      <c r="X1310" s="4"/>
      <c r="Y1310" s="4"/>
    </row>
    <row r="1311" ht="15.75" customHeight="1">
      <c r="A1311" s="4"/>
      <c r="D1311" s="4"/>
      <c r="E1311" s="4"/>
      <c r="F1311" s="4"/>
      <c r="H1311" s="4"/>
      <c r="I1311" s="4"/>
      <c r="N1311" s="4"/>
      <c r="S1311" s="4"/>
      <c r="W1311" s="4"/>
      <c r="X1311" s="4"/>
      <c r="Y1311" s="4"/>
    </row>
    <row r="1312" ht="15.75" customHeight="1">
      <c r="A1312" s="4"/>
      <c r="D1312" s="4"/>
      <c r="E1312" s="4"/>
      <c r="F1312" s="4"/>
      <c r="H1312" s="4"/>
      <c r="I1312" s="4"/>
      <c r="N1312" s="4"/>
      <c r="S1312" s="4"/>
      <c r="W1312" s="4"/>
      <c r="X1312" s="4"/>
      <c r="Y1312" s="4"/>
    </row>
    <row r="1313" ht="15.75" customHeight="1">
      <c r="A1313" s="4"/>
      <c r="D1313" s="4"/>
      <c r="E1313" s="4"/>
      <c r="F1313" s="4"/>
      <c r="H1313" s="4"/>
      <c r="I1313" s="4"/>
      <c r="N1313" s="4"/>
      <c r="S1313" s="4"/>
      <c r="W1313" s="4"/>
      <c r="X1313" s="4"/>
      <c r="Y1313" s="4"/>
    </row>
    <row r="1314" ht="15.75" customHeight="1">
      <c r="A1314" s="4"/>
      <c r="D1314" s="4"/>
      <c r="E1314" s="4"/>
      <c r="F1314" s="4"/>
      <c r="H1314" s="4"/>
      <c r="I1314" s="4"/>
      <c r="N1314" s="4"/>
      <c r="S1314" s="4"/>
      <c r="W1314" s="4"/>
      <c r="X1314" s="4"/>
      <c r="Y1314" s="4"/>
    </row>
    <row r="1315" ht="15.75" customHeight="1">
      <c r="A1315" s="4"/>
      <c r="D1315" s="4"/>
      <c r="E1315" s="4"/>
      <c r="F1315" s="4"/>
      <c r="H1315" s="4"/>
      <c r="I1315" s="4"/>
      <c r="N1315" s="4"/>
      <c r="S1315" s="4"/>
      <c r="W1315" s="4"/>
      <c r="X1315" s="4"/>
      <c r="Y1315" s="4"/>
    </row>
    <row r="1316" ht="15.75" customHeight="1">
      <c r="A1316" s="4"/>
      <c r="D1316" s="4"/>
      <c r="E1316" s="4"/>
      <c r="F1316" s="4"/>
      <c r="H1316" s="4"/>
      <c r="I1316" s="4"/>
      <c r="N1316" s="4"/>
      <c r="S1316" s="4"/>
      <c r="W1316" s="4"/>
      <c r="X1316" s="4"/>
      <c r="Y1316" s="4"/>
    </row>
    <row r="1317" ht="15.75" customHeight="1">
      <c r="A1317" s="4"/>
      <c r="D1317" s="4"/>
      <c r="E1317" s="4"/>
      <c r="F1317" s="4"/>
      <c r="H1317" s="4"/>
      <c r="I1317" s="4"/>
      <c r="N1317" s="4"/>
      <c r="S1317" s="4"/>
      <c r="W1317" s="4"/>
      <c r="X1317" s="4"/>
      <c r="Y1317" s="4"/>
    </row>
    <row r="1318" ht="15.75" customHeight="1">
      <c r="A1318" s="4"/>
      <c r="D1318" s="4"/>
      <c r="E1318" s="4"/>
      <c r="F1318" s="4"/>
      <c r="H1318" s="4"/>
      <c r="I1318" s="4"/>
      <c r="N1318" s="4"/>
      <c r="S1318" s="4"/>
      <c r="W1318" s="4"/>
      <c r="X1318" s="4"/>
      <c r="Y1318" s="4"/>
    </row>
    <row r="1319" ht="15.75" customHeight="1">
      <c r="A1319" s="4"/>
      <c r="D1319" s="4"/>
      <c r="E1319" s="4"/>
      <c r="F1319" s="4"/>
      <c r="H1319" s="4"/>
      <c r="I1319" s="4"/>
      <c r="N1319" s="4"/>
      <c r="S1319" s="4"/>
      <c r="W1319" s="4"/>
      <c r="X1319" s="4"/>
      <c r="Y1319" s="4"/>
    </row>
    <row r="1320" ht="15.75" customHeight="1">
      <c r="A1320" s="4"/>
      <c r="D1320" s="4"/>
      <c r="E1320" s="4"/>
      <c r="F1320" s="4"/>
      <c r="H1320" s="4"/>
      <c r="I1320" s="4"/>
      <c r="N1320" s="4"/>
      <c r="S1320" s="4"/>
      <c r="W1320" s="4"/>
      <c r="X1320" s="4"/>
      <c r="Y1320" s="4"/>
    </row>
    <row r="1321" ht="15.75" customHeight="1">
      <c r="A1321" s="4"/>
      <c r="D1321" s="4"/>
      <c r="E1321" s="4"/>
      <c r="F1321" s="4"/>
      <c r="H1321" s="4"/>
      <c r="I1321" s="4"/>
      <c r="N1321" s="4"/>
      <c r="S1321" s="4"/>
      <c r="W1321" s="4"/>
      <c r="X1321" s="4"/>
      <c r="Y1321" s="4"/>
    </row>
    <row r="1322" ht="15.75" customHeight="1">
      <c r="A1322" s="4"/>
      <c r="D1322" s="4"/>
      <c r="E1322" s="4"/>
      <c r="F1322" s="4"/>
      <c r="H1322" s="4"/>
      <c r="I1322" s="4"/>
      <c r="N1322" s="4"/>
      <c r="S1322" s="4"/>
      <c r="W1322" s="4"/>
      <c r="X1322" s="4"/>
      <c r="Y1322" s="4"/>
    </row>
    <row r="1323" ht="15.75" customHeight="1">
      <c r="A1323" s="4"/>
      <c r="D1323" s="4"/>
      <c r="E1323" s="4"/>
      <c r="F1323" s="4"/>
      <c r="H1323" s="4"/>
      <c r="I1323" s="4"/>
      <c r="N1323" s="4"/>
      <c r="S1323" s="4"/>
      <c r="W1323" s="4"/>
      <c r="X1323" s="4"/>
      <c r="Y1323" s="4"/>
    </row>
    <row r="1324" ht="15.75" customHeight="1">
      <c r="A1324" s="4"/>
      <c r="D1324" s="4"/>
      <c r="E1324" s="4"/>
      <c r="F1324" s="4"/>
      <c r="H1324" s="4"/>
      <c r="I1324" s="4"/>
      <c r="N1324" s="4"/>
      <c r="S1324" s="4"/>
      <c r="W1324" s="4"/>
      <c r="X1324" s="4"/>
      <c r="Y1324" s="4"/>
    </row>
    <row r="1325" ht="15.75" customHeight="1">
      <c r="A1325" s="4"/>
      <c r="D1325" s="4"/>
      <c r="E1325" s="4"/>
      <c r="F1325" s="4"/>
      <c r="H1325" s="4"/>
      <c r="I1325" s="4"/>
      <c r="N1325" s="4"/>
      <c r="S1325" s="4"/>
      <c r="W1325" s="4"/>
      <c r="X1325" s="4"/>
      <c r="Y1325" s="4"/>
    </row>
    <row r="1326" ht="15.75" customHeight="1">
      <c r="A1326" s="4"/>
      <c r="D1326" s="4"/>
      <c r="E1326" s="4"/>
      <c r="F1326" s="4"/>
      <c r="H1326" s="4"/>
      <c r="I1326" s="4"/>
      <c r="N1326" s="4"/>
      <c r="S1326" s="4"/>
      <c r="W1326" s="4"/>
      <c r="X1326" s="4"/>
      <c r="Y1326" s="4"/>
    </row>
    <row r="1327" ht="15.75" customHeight="1">
      <c r="A1327" s="4"/>
      <c r="D1327" s="4"/>
      <c r="E1327" s="4"/>
      <c r="F1327" s="4"/>
      <c r="H1327" s="4"/>
      <c r="I1327" s="4"/>
      <c r="N1327" s="4"/>
      <c r="S1327" s="4"/>
      <c r="W1327" s="4"/>
      <c r="X1327" s="4"/>
      <c r="Y1327" s="4"/>
    </row>
    <row r="1328" ht="15.75" customHeight="1">
      <c r="A1328" s="4"/>
      <c r="D1328" s="4"/>
      <c r="E1328" s="4"/>
      <c r="F1328" s="4"/>
      <c r="H1328" s="4"/>
      <c r="I1328" s="4"/>
      <c r="N1328" s="4"/>
      <c r="S1328" s="4"/>
      <c r="W1328" s="4"/>
      <c r="X1328" s="4"/>
      <c r="Y1328" s="4"/>
    </row>
    <row r="1329" ht="15.75" customHeight="1">
      <c r="A1329" s="4"/>
      <c r="D1329" s="4"/>
      <c r="E1329" s="4"/>
      <c r="F1329" s="4"/>
      <c r="H1329" s="4"/>
      <c r="I1329" s="4"/>
      <c r="N1329" s="4"/>
      <c r="S1329" s="4"/>
      <c r="W1329" s="4"/>
      <c r="X1329" s="4"/>
      <c r="Y1329" s="4"/>
    </row>
    <row r="1330" ht="15.75" customHeight="1">
      <c r="A1330" s="4"/>
      <c r="D1330" s="4"/>
      <c r="E1330" s="4"/>
      <c r="F1330" s="4"/>
      <c r="H1330" s="4"/>
      <c r="I1330" s="4"/>
      <c r="N1330" s="4"/>
      <c r="S1330" s="4"/>
      <c r="W1330" s="4"/>
      <c r="X1330" s="4"/>
      <c r="Y1330" s="4"/>
    </row>
    <row r="1331" ht="15.75" customHeight="1">
      <c r="A1331" s="4"/>
      <c r="D1331" s="4"/>
      <c r="E1331" s="4"/>
      <c r="F1331" s="4"/>
      <c r="H1331" s="4"/>
      <c r="I1331" s="4"/>
      <c r="N1331" s="4"/>
      <c r="S1331" s="4"/>
      <c r="W1331" s="4"/>
      <c r="X1331" s="4"/>
      <c r="Y1331" s="4"/>
    </row>
    <row r="1332" ht="15.75" customHeight="1">
      <c r="A1332" s="4"/>
      <c r="D1332" s="4"/>
      <c r="E1332" s="4"/>
      <c r="F1332" s="4"/>
      <c r="H1332" s="4"/>
      <c r="I1332" s="4"/>
      <c r="N1332" s="4"/>
      <c r="S1332" s="4"/>
      <c r="W1332" s="4"/>
      <c r="X1332" s="4"/>
      <c r="Y1332" s="4"/>
    </row>
    <row r="1333" ht="15.75" customHeight="1">
      <c r="A1333" s="4"/>
      <c r="D1333" s="4"/>
      <c r="E1333" s="4"/>
      <c r="F1333" s="4"/>
      <c r="H1333" s="4"/>
      <c r="I1333" s="4"/>
      <c r="N1333" s="4"/>
      <c r="S1333" s="4"/>
      <c r="W1333" s="4"/>
      <c r="X1333" s="4"/>
      <c r="Y1333" s="4"/>
    </row>
    <row r="1334" ht="15.75" customHeight="1">
      <c r="A1334" s="4"/>
      <c r="D1334" s="4"/>
      <c r="E1334" s="4"/>
      <c r="F1334" s="4"/>
      <c r="H1334" s="4"/>
      <c r="I1334" s="4"/>
      <c r="N1334" s="4"/>
      <c r="S1334" s="4"/>
      <c r="W1334" s="4"/>
      <c r="X1334" s="4"/>
      <c r="Y1334" s="4"/>
    </row>
    <row r="1335" ht="15.75" customHeight="1">
      <c r="A1335" s="4"/>
      <c r="D1335" s="4"/>
      <c r="E1335" s="4"/>
      <c r="F1335" s="4"/>
      <c r="H1335" s="4"/>
      <c r="I1335" s="4"/>
      <c r="N1335" s="4"/>
      <c r="S1335" s="4"/>
      <c r="W1335" s="4"/>
      <c r="X1335" s="4"/>
      <c r="Y1335" s="4"/>
    </row>
    <row r="1336" ht="15.75" customHeight="1">
      <c r="A1336" s="4"/>
      <c r="D1336" s="4"/>
      <c r="E1336" s="4"/>
      <c r="F1336" s="4"/>
      <c r="H1336" s="4"/>
      <c r="I1336" s="4"/>
      <c r="N1336" s="4"/>
      <c r="S1336" s="4"/>
      <c r="W1336" s="4"/>
      <c r="X1336" s="4"/>
      <c r="Y1336" s="4"/>
    </row>
    <row r="1337" ht="15.75" customHeight="1">
      <c r="A1337" s="4"/>
      <c r="D1337" s="4"/>
      <c r="E1337" s="4"/>
      <c r="F1337" s="4"/>
      <c r="H1337" s="4"/>
      <c r="I1337" s="4"/>
      <c r="N1337" s="4"/>
      <c r="S1337" s="4"/>
      <c r="W1337" s="4"/>
      <c r="X1337" s="4"/>
      <c r="Y1337" s="4"/>
    </row>
    <row r="1338" ht="15.75" customHeight="1">
      <c r="A1338" s="4"/>
      <c r="D1338" s="4"/>
      <c r="E1338" s="4"/>
      <c r="F1338" s="4"/>
      <c r="H1338" s="4"/>
      <c r="I1338" s="4"/>
      <c r="N1338" s="4"/>
      <c r="S1338" s="4"/>
      <c r="W1338" s="4"/>
      <c r="X1338" s="4"/>
      <c r="Y1338" s="4"/>
    </row>
    <row r="1339" ht="15.75" customHeight="1">
      <c r="A1339" s="4"/>
      <c r="D1339" s="4"/>
      <c r="E1339" s="4"/>
      <c r="F1339" s="4"/>
      <c r="H1339" s="4"/>
      <c r="I1339" s="4"/>
      <c r="N1339" s="4"/>
      <c r="S1339" s="4"/>
      <c r="W1339" s="4"/>
      <c r="X1339" s="4"/>
      <c r="Y1339" s="4"/>
    </row>
    <row r="1340" ht="15.75" customHeight="1">
      <c r="A1340" s="4"/>
      <c r="D1340" s="4"/>
      <c r="E1340" s="4"/>
      <c r="F1340" s="4"/>
      <c r="H1340" s="4"/>
      <c r="I1340" s="4"/>
      <c r="N1340" s="4"/>
      <c r="S1340" s="4"/>
      <c r="W1340" s="4"/>
      <c r="X1340" s="4"/>
      <c r="Y1340" s="4"/>
    </row>
    <row r="1341" ht="15.75" customHeight="1">
      <c r="A1341" s="4"/>
      <c r="D1341" s="4"/>
      <c r="E1341" s="4"/>
      <c r="F1341" s="4"/>
      <c r="H1341" s="4"/>
      <c r="I1341" s="4"/>
      <c r="N1341" s="4"/>
      <c r="S1341" s="4"/>
      <c r="W1341" s="4"/>
      <c r="X1341" s="4"/>
      <c r="Y1341" s="4"/>
    </row>
    <row r="1342" ht="15.75" customHeight="1">
      <c r="A1342" s="4"/>
      <c r="D1342" s="4"/>
      <c r="E1342" s="4"/>
      <c r="F1342" s="4"/>
      <c r="H1342" s="4"/>
      <c r="I1342" s="4"/>
      <c r="N1342" s="4"/>
      <c r="S1342" s="4"/>
      <c r="W1342" s="4"/>
      <c r="X1342" s="4"/>
      <c r="Y1342" s="4"/>
    </row>
    <row r="1343" ht="15.75" customHeight="1">
      <c r="A1343" s="4"/>
      <c r="D1343" s="4"/>
      <c r="E1343" s="4"/>
      <c r="F1343" s="4"/>
      <c r="H1343" s="4"/>
      <c r="I1343" s="4"/>
      <c r="N1343" s="4"/>
      <c r="S1343" s="4"/>
      <c r="W1343" s="4"/>
      <c r="X1343" s="4"/>
      <c r="Y1343" s="4"/>
    </row>
    <row r="1344" ht="15.75" customHeight="1">
      <c r="A1344" s="4"/>
      <c r="D1344" s="4"/>
      <c r="E1344" s="4"/>
      <c r="F1344" s="4"/>
      <c r="H1344" s="4"/>
      <c r="I1344" s="4"/>
      <c r="N1344" s="4"/>
      <c r="S1344" s="4"/>
      <c r="W1344" s="4"/>
      <c r="X1344" s="4"/>
      <c r="Y1344" s="4"/>
    </row>
    <row r="1345" ht="15.75" customHeight="1">
      <c r="A1345" s="4"/>
      <c r="D1345" s="4"/>
      <c r="E1345" s="4"/>
      <c r="F1345" s="4"/>
      <c r="H1345" s="4"/>
      <c r="I1345" s="4"/>
      <c r="N1345" s="4"/>
      <c r="S1345" s="4"/>
      <c r="W1345" s="4"/>
      <c r="X1345" s="4"/>
      <c r="Y1345" s="4"/>
    </row>
    <row r="1346" ht="15.75" customHeight="1">
      <c r="A1346" s="4"/>
      <c r="D1346" s="4"/>
      <c r="E1346" s="4"/>
      <c r="F1346" s="4"/>
      <c r="H1346" s="4"/>
      <c r="I1346" s="4"/>
      <c r="N1346" s="4"/>
      <c r="S1346" s="4"/>
      <c r="W1346" s="4"/>
      <c r="X1346" s="4"/>
      <c r="Y1346" s="4"/>
    </row>
    <row r="1347" ht="15.75" customHeight="1">
      <c r="A1347" s="4"/>
      <c r="D1347" s="4"/>
      <c r="E1347" s="4"/>
      <c r="F1347" s="4"/>
      <c r="H1347" s="4"/>
      <c r="I1347" s="4"/>
      <c r="N1347" s="4"/>
      <c r="S1347" s="4"/>
      <c r="W1347" s="4"/>
      <c r="X1347" s="4"/>
      <c r="Y1347" s="4"/>
    </row>
    <row r="1348" ht="15.75" customHeight="1">
      <c r="A1348" s="4"/>
      <c r="D1348" s="4"/>
      <c r="E1348" s="4"/>
      <c r="F1348" s="4"/>
      <c r="H1348" s="4"/>
      <c r="I1348" s="4"/>
      <c r="N1348" s="4"/>
      <c r="S1348" s="4"/>
      <c r="W1348" s="4"/>
      <c r="X1348" s="4"/>
      <c r="Y1348" s="4"/>
    </row>
    <row r="1349" ht="15.75" customHeight="1">
      <c r="A1349" s="4"/>
      <c r="D1349" s="4"/>
      <c r="E1349" s="4"/>
      <c r="F1349" s="4"/>
      <c r="H1349" s="4"/>
      <c r="I1349" s="4"/>
      <c r="N1349" s="4"/>
      <c r="S1349" s="4"/>
      <c r="W1349" s="4"/>
      <c r="X1349" s="4"/>
      <c r="Y1349" s="4"/>
    </row>
    <row r="1350" ht="15.75" customHeight="1">
      <c r="A1350" s="4"/>
      <c r="D1350" s="4"/>
      <c r="E1350" s="4"/>
      <c r="F1350" s="4"/>
      <c r="H1350" s="4"/>
      <c r="I1350" s="4"/>
      <c r="N1350" s="4"/>
      <c r="S1350" s="4"/>
      <c r="W1350" s="4"/>
      <c r="X1350" s="4"/>
      <c r="Y1350" s="4"/>
    </row>
    <row r="1351" ht="15.75" customHeight="1">
      <c r="A1351" s="4"/>
      <c r="D1351" s="4"/>
      <c r="E1351" s="4"/>
      <c r="F1351" s="4"/>
      <c r="H1351" s="4"/>
      <c r="I1351" s="4"/>
      <c r="N1351" s="4"/>
      <c r="S1351" s="4"/>
      <c r="W1351" s="4"/>
      <c r="X1351" s="4"/>
      <c r="Y1351" s="4"/>
    </row>
    <row r="1352" ht="15.75" customHeight="1">
      <c r="A1352" s="4"/>
      <c r="D1352" s="4"/>
      <c r="E1352" s="4"/>
      <c r="F1352" s="4"/>
      <c r="H1352" s="4"/>
      <c r="I1352" s="4"/>
      <c r="N1352" s="4"/>
      <c r="S1352" s="4"/>
      <c r="W1352" s="4"/>
      <c r="X1352" s="4"/>
      <c r="Y1352" s="4"/>
    </row>
    <row r="1353" ht="15.75" customHeight="1">
      <c r="A1353" s="4"/>
      <c r="D1353" s="4"/>
      <c r="E1353" s="4"/>
      <c r="F1353" s="4"/>
      <c r="H1353" s="4"/>
      <c r="I1353" s="4"/>
      <c r="N1353" s="4"/>
      <c r="S1353" s="4"/>
      <c r="W1353" s="4"/>
      <c r="X1353" s="4"/>
      <c r="Y1353" s="4"/>
    </row>
    <row r="1354" ht="15.75" customHeight="1">
      <c r="A1354" s="4"/>
      <c r="D1354" s="4"/>
      <c r="E1354" s="4"/>
      <c r="F1354" s="4"/>
      <c r="H1354" s="4"/>
      <c r="I1354" s="4"/>
      <c r="N1354" s="4"/>
      <c r="S1354" s="4"/>
      <c r="W1354" s="4"/>
      <c r="X1354" s="4"/>
      <c r="Y1354" s="4"/>
    </row>
    <row r="1355" ht="15.75" customHeight="1">
      <c r="A1355" s="4"/>
      <c r="D1355" s="4"/>
      <c r="E1355" s="4"/>
      <c r="F1355" s="4"/>
      <c r="H1355" s="4"/>
      <c r="I1355" s="4"/>
      <c r="N1355" s="4"/>
      <c r="S1355" s="4"/>
      <c r="W1355" s="4"/>
      <c r="X1355" s="4"/>
      <c r="Y1355" s="4"/>
    </row>
    <row r="1356" ht="15.75" customHeight="1">
      <c r="A1356" s="4"/>
      <c r="D1356" s="4"/>
      <c r="E1356" s="4"/>
      <c r="F1356" s="4"/>
      <c r="H1356" s="4"/>
      <c r="I1356" s="4"/>
      <c r="N1356" s="4"/>
      <c r="S1356" s="4"/>
      <c r="W1356" s="4"/>
      <c r="X1356" s="4"/>
      <c r="Y1356" s="4"/>
    </row>
    <row r="1357" ht="15.75" customHeight="1">
      <c r="A1357" s="4"/>
      <c r="D1357" s="4"/>
      <c r="E1357" s="4"/>
      <c r="F1357" s="4"/>
      <c r="H1357" s="4"/>
      <c r="I1357" s="4"/>
      <c r="N1357" s="4"/>
      <c r="S1357" s="4"/>
      <c r="W1357" s="4"/>
      <c r="X1357" s="4"/>
      <c r="Y1357" s="4"/>
    </row>
    <row r="1358" ht="15.75" customHeight="1">
      <c r="A1358" s="4"/>
      <c r="D1358" s="4"/>
      <c r="E1358" s="4"/>
      <c r="F1358" s="4"/>
      <c r="H1358" s="4"/>
      <c r="I1358" s="4"/>
      <c r="N1358" s="4"/>
      <c r="S1358" s="4"/>
      <c r="W1358" s="4"/>
      <c r="X1358" s="4"/>
      <c r="Y1358" s="4"/>
    </row>
    <row r="1359" ht="15.75" customHeight="1">
      <c r="A1359" s="4"/>
      <c r="D1359" s="4"/>
      <c r="E1359" s="4"/>
      <c r="F1359" s="4"/>
      <c r="H1359" s="4"/>
      <c r="I1359" s="4"/>
      <c r="N1359" s="4"/>
      <c r="S1359" s="4"/>
      <c r="W1359" s="4"/>
      <c r="X1359" s="4"/>
      <c r="Y1359" s="4"/>
    </row>
    <row r="1360" ht="15.75" customHeight="1">
      <c r="A1360" s="4"/>
      <c r="D1360" s="4"/>
      <c r="E1360" s="4"/>
      <c r="F1360" s="4"/>
      <c r="H1360" s="4"/>
      <c r="I1360" s="4"/>
      <c r="N1360" s="4"/>
      <c r="S1360" s="4"/>
      <c r="W1360" s="4"/>
      <c r="X1360" s="4"/>
      <c r="Y1360" s="4"/>
    </row>
    <row r="1361" ht="15.75" customHeight="1">
      <c r="A1361" s="4"/>
      <c r="D1361" s="4"/>
      <c r="E1361" s="4"/>
      <c r="F1361" s="4"/>
      <c r="H1361" s="4"/>
      <c r="I1361" s="4"/>
      <c r="N1361" s="4"/>
      <c r="S1361" s="4"/>
      <c r="W1361" s="4"/>
      <c r="X1361" s="4"/>
      <c r="Y1361" s="4"/>
    </row>
    <row r="1362" ht="15.75" customHeight="1">
      <c r="A1362" s="4"/>
      <c r="D1362" s="4"/>
      <c r="E1362" s="4"/>
      <c r="F1362" s="4"/>
      <c r="H1362" s="4"/>
      <c r="I1362" s="4"/>
      <c r="N1362" s="4"/>
      <c r="S1362" s="4"/>
      <c r="W1362" s="4"/>
      <c r="X1362" s="4"/>
      <c r="Y1362" s="4"/>
    </row>
    <row r="1363" ht="15.75" customHeight="1">
      <c r="A1363" s="4"/>
      <c r="D1363" s="4"/>
      <c r="E1363" s="4"/>
      <c r="F1363" s="4"/>
      <c r="H1363" s="4"/>
      <c r="I1363" s="4"/>
      <c r="N1363" s="4"/>
      <c r="S1363" s="4"/>
      <c r="W1363" s="4"/>
      <c r="X1363" s="4"/>
      <c r="Y1363" s="4"/>
    </row>
    <row r="1364" ht="15.75" customHeight="1">
      <c r="A1364" s="4"/>
      <c r="D1364" s="4"/>
      <c r="E1364" s="4"/>
      <c r="F1364" s="4"/>
      <c r="H1364" s="4"/>
      <c r="I1364" s="4"/>
      <c r="N1364" s="4"/>
      <c r="S1364" s="4"/>
      <c r="W1364" s="4"/>
      <c r="X1364" s="4"/>
      <c r="Y1364" s="4"/>
    </row>
    <row r="1365" ht="15.75" customHeight="1">
      <c r="A1365" s="4"/>
      <c r="D1365" s="4"/>
      <c r="E1365" s="4"/>
      <c r="F1365" s="4"/>
      <c r="H1365" s="4"/>
      <c r="I1365" s="4"/>
      <c r="N1365" s="4"/>
      <c r="S1365" s="4"/>
      <c r="W1365" s="4"/>
      <c r="X1365" s="4"/>
      <c r="Y1365" s="4"/>
    </row>
    <row r="1366" ht="15.75" customHeight="1">
      <c r="A1366" s="4"/>
      <c r="D1366" s="4"/>
      <c r="E1366" s="4"/>
      <c r="F1366" s="4"/>
      <c r="H1366" s="4"/>
      <c r="I1366" s="4"/>
      <c r="N1366" s="4"/>
      <c r="S1366" s="4"/>
      <c r="W1366" s="4"/>
      <c r="X1366" s="4"/>
      <c r="Y1366" s="4"/>
    </row>
    <row r="1367" ht="15.75" customHeight="1">
      <c r="A1367" s="4"/>
      <c r="D1367" s="4"/>
      <c r="E1367" s="4"/>
      <c r="F1367" s="4"/>
      <c r="H1367" s="4"/>
      <c r="I1367" s="4"/>
      <c r="N1367" s="4"/>
      <c r="S1367" s="4"/>
      <c r="W1367" s="4"/>
      <c r="X1367" s="4"/>
      <c r="Y1367" s="4"/>
    </row>
    <row r="1368" ht="15.75" customHeight="1">
      <c r="A1368" s="4"/>
      <c r="D1368" s="4"/>
      <c r="E1368" s="4"/>
      <c r="F1368" s="4"/>
      <c r="H1368" s="4"/>
      <c r="I1368" s="4"/>
      <c r="N1368" s="4"/>
      <c r="S1368" s="4"/>
      <c r="W1368" s="4"/>
      <c r="X1368" s="4"/>
      <c r="Y1368" s="4"/>
    </row>
    <row r="1369" ht="15.75" customHeight="1">
      <c r="A1369" s="4"/>
      <c r="D1369" s="4"/>
      <c r="E1369" s="4"/>
      <c r="F1369" s="4"/>
      <c r="H1369" s="4"/>
      <c r="I1369" s="4"/>
      <c r="N1369" s="4"/>
      <c r="S1369" s="4"/>
      <c r="W1369" s="4"/>
      <c r="X1369" s="4"/>
      <c r="Y1369" s="4"/>
    </row>
    <row r="1370" ht="15.75" customHeight="1">
      <c r="A1370" s="4"/>
      <c r="D1370" s="4"/>
      <c r="E1370" s="4"/>
      <c r="F1370" s="4"/>
      <c r="H1370" s="4"/>
      <c r="I1370" s="4"/>
      <c r="N1370" s="4"/>
      <c r="S1370" s="4"/>
      <c r="W1370" s="4"/>
      <c r="X1370" s="4"/>
      <c r="Y1370" s="4"/>
    </row>
    <row r="1371" ht="15.75" customHeight="1">
      <c r="A1371" s="4"/>
      <c r="D1371" s="4"/>
      <c r="E1371" s="4"/>
      <c r="F1371" s="4"/>
      <c r="H1371" s="4"/>
      <c r="I1371" s="4"/>
      <c r="N1371" s="4"/>
      <c r="S1371" s="4"/>
      <c r="W1371" s="4"/>
      <c r="X1371" s="4"/>
      <c r="Y1371" s="4"/>
    </row>
    <row r="1372" ht="15.75" customHeight="1">
      <c r="A1372" s="4"/>
      <c r="D1372" s="4"/>
      <c r="E1372" s="4"/>
      <c r="F1372" s="4"/>
      <c r="H1372" s="4"/>
      <c r="I1372" s="4"/>
      <c r="N1372" s="4"/>
      <c r="S1372" s="4"/>
      <c r="W1372" s="4"/>
      <c r="X1372" s="4"/>
      <c r="Y1372" s="4"/>
    </row>
    <row r="1373" ht="15.75" customHeight="1">
      <c r="A1373" s="4"/>
      <c r="D1373" s="4"/>
      <c r="E1373" s="4"/>
      <c r="F1373" s="4"/>
      <c r="H1373" s="4"/>
      <c r="I1373" s="4"/>
      <c r="N1373" s="4"/>
      <c r="S1373" s="4"/>
      <c r="W1373" s="4"/>
      <c r="X1373" s="4"/>
      <c r="Y1373" s="4"/>
    </row>
    <row r="1374" ht="15.75" customHeight="1">
      <c r="A1374" s="4"/>
      <c r="D1374" s="4"/>
      <c r="E1374" s="4"/>
      <c r="F1374" s="4"/>
      <c r="H1374" s="4"/>
      <c r="I1374" s="4"/>
      <c r="N1374" s="4"/>
      <c r="S1374" s="4"/>
      <c r="W1374" s="4"/>
      <c r="X1374" s="4"/>
      <c r="Y1374" s="4"/>
    </row>
    <row r="1375" ht="15.75" customHeight="1">
      <c r="A1375" s="4"/>
      <c r="D1375" s="4"/>
      <c r="E1375" s="4"/>
      <c r="F1375" s="4"/>
      <c r="H1375" s="4"/>
      <c r="I1375" s="4"/>
      <c r="N1375" s="4"/>
      <c r="S1375" s="4"/>
      <c r="W1375" s="4"/>
      <c r="X1375" s="4"/>
      <c r="Y1375" s="4"/>
    </row>
    <row r="1376" ht="15.75" customHeight="1">
      <c r="A1376" s="4"/>
      <c r="D1376" s="4"/>
      <c r="E1376" s="4"/>
      <c r="F1376" s="4"/>
      <c r="H1376" s="4"/>
      <c r="I1376" s="4"/>
      <c r="N1376" s="4"/>
      <c r="S1376" s="4"/>
      <c r="W1376" s="4"/>
      <c r="X1376" s="4"/>
      <c r="Y1376" s="4"/>
    </row>
    <row r="1377" ht="15.75" customHeight="1">
      <c r="A1377" s="4"/>
      <c r="D1377" s="4"/>
      <c r="E1377" s="4"/>
      <c r="F1377" s="4"/>
      <c r="H1377" s="4"/>
      <c r="I1377" s="4"/>
      <c r="N1377" s="4"/>
      <c r="S1377" s="4"/>
      <c r="W1377" s="4"/>
      <c r="X1377" s="4"/>
      <c r="Y1377" s="4"/>
    </row>
    <row r="1378" ht="15.75" customHeight="1">
      <c r="A1378" s="4"/>
      <c r="D1378" s="4"/>
      <c r="E1378" s="4"/>
      <c r="F1378" s="4"/>
      <c r="H1378" s="4"/>
      <c r="I1378" s="4"/>
      <c r="N1378" s="4"/>
      <c r="S1378" s="4"/>
      <c r="W1378" s="4"/>
      <c r="X1378" s="4"/>
      <c r="Y1378" s="4"/>
    </row>
    <row r="1379" ht="15.75" customHeight="1">
      <c r="A1379" s="4"/>
      <c r="D1379" s="4"/>
      <c r="E1379" s="4"/>
      <c r="F1379" s="4"/>
      <c r="H1379" s="4"/>
      <c r="I1379" s="4"/>
      <c r="N1379" s="4"/>
      <c r="S1379" s="4"/>
      <c r="W1379" s="4"/>
      <c r="X1379" s="4"/>
      <c r="Y1379" s="4"/>
    </row>
    <row r="1380" ht="15.75" customHeight="1">
      <c r="A1380" s="4"/>
      <c r="D1380" s="4"/>
      <c r="E1380" s="4"/>
      <c r="F1380" s="4"/>
      <c r="H1380" s="4"/>
      <c r="I1380" s="4"/>
      <c r="N1380" s="4"/>
      <c r="S1380" s="4"/>
      <c r="W1380" s="4"/>
      <c r="X1380" s="4"/>
      <c r="Y1380" s="4"/>
    </row>
    <row r="1381" ht="15.75" customHeight="1">
      <c r="A1381" s="4"/>
      <c r="D1381" s="4"/>
      <c r="E1381" s="4"/>
      <c r="F1381" s="4"/>
      <c r="H1381" s="4"/>
      <c r="I1381" s="4"/>
      <c r="N1381" s="4"/>
      <c r="S1381" s="4"/>
      <c r="W1381" s="4"/>
      <c r="X1381" s="4"/>
      <c r="Y1381" s="4"/>
    </row>
    <row r="1382" ht="15.75" customHeight="1">
      <c r="A1382" s="4"/>
      <c r="D1382" s="4"/>
      <c r="E1382" s="4"/>
      <c r="F1382" s="4"/>
      <c r="H1382" s="4"/>
      <c r="I1382" s="4"/>
      <c r="N1382" s="4"/>
      <c r="S1382" s="4"/>
      <c r="W1382" s="4"/>
      <c r="X1382" s="4"/>
      <c r="Y1382" s="4"/>
    </row>
    <row r="1383" ht="15.75" customHeight="1">
      <c r="A1383" s="4"/>
      <c r="D1383" s="4"/>
      <c r="E1383" s="4"/>
      <c r="F1383" s="4"/>
      <c r="H1383" s="4"/>
      <c r="I1383" s="4"/>
      <c r="N1383" s="4"/>
      <c r="S1383" s="4"/>
      <c r="W1383" s="4"/>
      <c r="X1383" s="4"/>
      <c r="Y1383" s="4"/>
    </row>
    <row r="1384" ht="15.75" customHeight="1">
      <c r="A1384" s="4"/>
      <c r="D1384" s="4"/>
      <c r="E1384" s="4"/>
      <c r="F1384" s="4"/>
      <c r="H1384" s="4"/>
      <c r="I1384" s="4"/>
      <c r="N1384" s="4"/>
      <c r="S1384" s="4"/>
      <c r="W1384" s="4"/>
      <c r="X1384" s="4"/>
      <c r="Y1384" s="4"/>
    </row>
    <row r="1385" ht="15.75" customHeight="1">
      <c r="A1385" s="4"/>
      <c r="D1385" s="4"/>
      <c r="E1385" s="4"/>
      <c r="F1385" s="4"/>
      <c r="H1385" s="4"/>
      <c r="I1385" s="4"/>
      <c r="N1385" s="4"/>
      <c r="S1385" s="4"/>
      <c r="W1385" s="4"/>
      <c r="X1385" s="4"/>
      <c r="Y1385" s="4"/>
    </row>
    <row r="1386" ht="15.75" customHeight="1">
      <c r="A1386" s="4"/>
      <c r="D1386" s="4"/>
      <c r="E1386" s="4"/>
      <c r="F1386" s="4"/>
      <c r="H1386" s="4"/>
      <c r="I1386" s="4"/>
      <c r="N1386" s="4"/>
      <c r="S1386" s="4"/>
      <c r="W1386" s="4"/>
      <c r="X1386" s="4"/>
      <c r="Y1386" s="4"/>
    </row>
    <row r="1387" ht="15.75" customHeight="1">
      <c r="A1387" s="4"/>
      <c r="D1387" s="4"/>
      <c r="E1387" s="4"/>
      <c r="F1387" s="4"/>
      <c r="H1387" s="4"/>
      <c r="I1387" s="4"/>
      <c r="N1387" s="4"/>
      <c r="S1387" s="4"/>
      <c r="W1387" s="4"/>
      <c r="X1387" s="4"/>
      <c r="Y1387" s="4"/>
    </row>
    <row r="1388" ht="15.75" customHeight="1">
      <c r="A1388" s="4"/>
      <c r="D1388" s="4"/>
      <c r="E1388" s="4"/>
      <c r="F1388" s="4"/>
      <c r="H1388" s="4"/>
      <c r="I1388" s="4"/>
      <c r="N1388" s="4"/>
      <c r="S1388" s="4"/>
      <c r="W1388" s="4"/>
      <c r="X1388" s="4"/>
      <c r="Y1388" s="4"/>
    </row>
    <row r="1389" ht="15.75" customHeight="1">
      <c r="A1389" s="4"/>
      <c r="D1389" s="4"/>
      <c r="E1389" s="4"/>
      <c r="F1389" s="4"/>
      <c r="H1389" s="4"/>
      <c r="I1389" s="4"/>
      <c r="N1389" s="4"/>
      <c r="S1389" s="4"/>
      <c r="W1389" s="4"/>
      <c r="X1389" s="4"/>
      <c r="Y1389" s="4"/>
    </row>
    <row r="1390" ht="15.75" customHeight="1">
      <c r="A1390" s="4"/>
      <c r="D1390" s="4"/>
      <c r="E1390" s="4"/>
      <c r="F1390" s="4"/>
      <c r="H1390" s="4"/>
      <c r="I1390" s="4"/>
      <c r="N1390" s="4"/>
      <c r="S1390" s="4"/>
      <c r="W1390" s="4"/>
      <c r="X1390" s="4"/>
      <c r="Y1390" s="4"/>
    </row>
    <row r="1391" ht="15.75" customHeight="1">
      <c r="A1391" s="4"/>
      <c r="D1391" s="4"/>
      <c r="E1391" s="4"/>
      <c r="F1391" s="4"/>
      <c r="H1391" s="4"/>
      <c r="I1391" s="4"/>
      <c r="N1391" s="4"/>
      <c r="S1391" s="4"/>
      <c r="W1391" s="4"/>
      <c r="X1391" s="4"/>
      <c r="Y1391" s="4"/>
    </row>
    <row r="1392" ht="15.75" customHeight="1">
      <c r="A1392" s="4"/>
      <c r="D1392" s="4"/>
      <c r="E1392" s="4"/>
      <c r="F1392" s="4"/>
      <c r="H1392" s="4"/>
      <c r="I1392" s="4"/>
      <c r="N1392" s="4"/>
      <c r="S1392" s="4"/>
      <c r="W1392" s="4"/>
      <c r="X1392" s="4"/>
      <c r="Y1392" s="4"/>
    </row>
    <row r="1393" ht="15.75" customHeight="1">
      <c r="A1393" s="4"/>
      <c r="D1393" s="4"/>
      <c r="E1393" s="4"/>
      <c r="F1393" s="4"/>
      <c r="H1393" s="4"/>
      <c r="I1393" s="4"/>
      <c r="N1393" s="4"/>
      <c r="S1393" s="4"/>
      <c r="W1393" s="4"/>
      <c r="X1393" s="4"/>
      <c r="Y1393" s="4"/>
    </row>
    <row r="1394" ht="15.75" customHeight="1">
      <c r="A1394" s="4"/>
      <c r="D1394" s="4"/>
      <c r="E1394" s="4"/>
      <c r="F1394" s="4"/>
      <c r="H1394" s="4"/>
      <c r="I1394" s="4"/>
      <c r="N1394" s="4"/>
      <c r="S1394" s="4"/>
      <c r="W1394" s="4"/>
      <c r="X1394" s="4"/>
      <c r="Y1394" s="4"/>
    </row>
    <row r="1395" ht="15.75" customHeight="1">
      <c r="A1395" s="4"/>
      <c r="D1395" s="4"/>
      <c r="E1395" s="4"/>
      <c r="F1395" s="4"/>
      <c r="H1395" s="4"/>
      <c r="I1395" s="4"/>
      <c r="N1395" s="4"/>
      <c r="S1395" s="4"/>
      <c r="W1395" s="4"/>
      <c r="X1395" s="4"/>
      <c r="Y1395" s="4"/>
    </row>
    <row r="1396" ht="15.75" customHeight="1">
      <c r="A1396" s="4"/>
      <c r="D1396" s="4"/>
      <c r="E1396" s="4"/>
      <c r="F1396" s="4"/>
      <c r="H1396" s="4"/>
      <c r="I1396" s="4"/>
      <c r="N1396" s="4"/>
      <c r="S1396" s="4"/>
      <c r="W1396" s="4"/>
      <c r="X1396" s="4"/>
      <c r="Y1396" s="4"/>
    </row>
    <row r="1397" ht="15.75" customHeight="1">
      <c r="A1397" s="4"/>
      <c r="D1397" s="4"/>
      <c r="E1397" s="4"/>
      <c r="F1397" s="4"/>
      <c r="H1397" s="4"/>
      <c r="I1397" s="4"/>
      <c r="N1397" s="4"/>
      <c r="S1397" s="4"/>
      <c r="W1397" s="4"/>
      <c r="X1397" s="4"/>
      <c r="Y1397" s="4"/>
    </row>
    <row r="1398" ht="15.75" customHeight="1">
      <c r="A1398" s="4"/>
      <c r="D1398" s="4"/>
      <c r="E1398" s="4"/>
      <c r="F1398" s="4"/>
      <c r="H1398" s="4"/>
      <c r="I1398" s="4"/>
      <c r="N1398" s="4"/>
      <c r="S1398" s="4"/>
      <c r="W1398" s="4"/>
      <c r="X1398" s="4"/>
      <c r="Y1398" s="4"/>
    </row>
    <row r="1399" ht="15.75" customHeight="1">
      <c r="A1399" s="4"/>
      <c r="D1399" s="4"/>
      <c r="E1399" s="4"/>
      <c r="F1399" s="4"/>
      <c r="H1399" s="4"/>
      <c r="I1399" s="4"/>
      <c r="N1399" s="4"/>
      <c r="S1399" s="4"/>
      <c r="W1399" s="4"/>
      <c r="X1399" s="4"/>
      <c r="Y1399" s="4"/>
    </row>
    <row r="1400" ht="15.75" customHeight="1">
      <c r="A1400" s="4"/>
      <c r="D1400" s="4"/>
      <c r="E1400" s="4"/>
      <c r="F1400" s="4"/>
      <c r="H1400" s="4"/>
      <c r="I1400" s="4"/>
      <c r="N1400" s="4"/>
      <c r="S1400" s="4"/>
      <c r="W1400" s="4"/>
      <c r="X1400" s="4"/>
      <c r="Y1400" s="4"/>
    </row>
    <row r="1401" ht="15.75" customHeight="1">
      <c r="A1401" s="4"/>
      <c r="D1401" s="4"/>
      <c r="E1401" s="4"/>
      <c r="F1401" s="4"/>
      <c r="H1401" s="4"/>
      <c r="I1401" s="4"/>
      <c r="N1401" s="4"/>
      <c r="S1401" s="4"/>
      <c r="W1401" s="4"/>
      <c r="X1401" s="4"/>
      <c r="Y1401" s="4"/>
    </row>
    <row r="1402" ht="15.75" customHeight="1">
      <c r="A1402" s="4"/>
      <c r="D1402" s="4"/>
      <c r="E1402" s="4"/>
      <c r="F1402" s="4"/>
      <c r="H1402" s="4"/>
      <c r="I1402" s="4"/>
      <c r="N1402" s="4"/>
      <c r="S1402" s="4"/>
      <c r="W1402" s="4"/>
      <c r="X1402" s="4"/>
      <c r="Y1402" s="4"/>
    </row>
    <row r="1403" ht="15.75" customHeight="1">
      <c r="A1403" s="4"/>
      <c r="D1403" s="4"/>
      <c r="E1403" s="4"/>
      <c r="F1403" s="4"/>
      <c r="H1403" s="4"/>
      <c r="I1403" s="4"/>
      <c r="N1403" s="4"/>
      <c r="S1403" s="4"/>
      <c r="W1403" s="4"/>
      <c r="X1403" s="4"/>
      <c r="Y1403" s="4"/>
    </row>
    <row r="1404" ht="15.75" customHeight="1">
      <c r="A1404" s="4"/>
      <c r="D1404" s="4"/>
      <c r="E1404" s="4"/>
      <c r="F1404" s="4"/>
      <c r="H1404" s="4"/>
      <c r="I1404" s="4"/>
      <c r="N1404" s="4"/>
      <c r="S1404" s="4"/>
      <c r="W1404" s="4"/>
      <c r="X1404" s="4"/>
      <c r="Y1404" s="4"/>
    </row>
    <row r="1405" ht="15.75" customHeight="1">
      <c r="A1405" s="4"/>
      <c r="D1405" s="4"/>
      <c r="E1405" s="4"/>
      <c r="F1405" s="4"/>
      <c r="H1405" s="4"/>
      <c r="I1405" s="4"/>
      <c r="N1405" s="4"/>
      <c r="S1405" s="4"/>
      <c r="W1405" s="4"/>
      <c r="X1405" s="4"/>
      <c r="Y1405" s="4"/>
    </row>
    <row r="1406" ht="15.75" customHeight="1">
      <c r="A1406" s="4"/>
      <c r="D1406" s="4"/>
      <c r="E1406" s="4"/>
      <c r="F1406" s="4"/>
      <c r="H1406" s="4"/>
      <c r="I1406" s="4"/>
      <c r="N1406" s="4"/>
      <c r="S1406" s="4"/>
      <c r="W1406" s="4"/>
      <c r="X1406" s="4"/>
      <c r="Y1406" s="4"/>
    </row>
    <row r="1407" ht="15.75" customHeight="1">
      <c r="A1407" s="4"/>
      <c r="D1407" s="4"/>
      <c r="E1407" s="4"/>
      <c r="F1407" s="4"/>
      <c r="H1407" s="4"/>
      <c r="I1407" s="4"/>
      <c r="N1407" s="4"/>
      <c r="S1407" s="4"/>
      <c r="W1407" s="4"/>
      <c r="X1407" s="4"/>
      <c r="Y1407" s="4"/>
    </row>
    <row r="1408" ht="15.75" customHeight="1">
      <c r="A1408" s="4"/>
      <c r="D1408" s="4"/>
      <c r="E1408" s="4"/>
      <c r="F1408" s="4"/>
      <c r="H1408" s="4"/>
      <c r="I1408" s="4"/>
      <c r="N1408" s="4"/>
      <c r="S1408" s="4"/>
      <c r="W1408" s="4"/>
      <c r="X1408" s="4"/>
      <c r="Y1408" s="4"/>
    </row>
    <row r="1409" ht="15.75" customHeight="1">
      <c r="A1409" s="4"/>
      <c r="D1409" s="4"/>
      <c r="E1409" s="4"/>
      <c r="F1409" s="4"/>
      <c r="H1409" s="4"/>
      <c r="I1409" s="4"/>
      <c r="N1409" s="4"/>
      <c r="S1409" s="4"/>
      <c r="W1409" s="4"/>
      <c r="X1409" s="4"/>
      <c r="Y1409" s="4"/>
    </row>
    <row r="1410" ht="15.75" customHeight="1">
      <c r="A1410" s="4"/>
      <c r="D1410" s="4"/>
      <c r="E1410" s="4"/>
      <c r="F1410" s="4"/>
      <c r="H1410" s="4"/>
      <c r="I1410" s="4"/>
      <c r="N1410" s="4"/>
      <c r="S1410" s="4"/>
      <c r="W1410" s="4"/>
      <c r="X1410" s="4"/>
      <c r="Y1410" s="4"/>
    </row>
    <row r="1411" ht="15.75" customHeight="1">
      <c r="A1411" s="4"/>
      <c r="D1411" s="4"/>
      <c r="E1411" s="4"/>
      <c r="F1411" s="4"/>
      <c r="H1411" s="4"/>
      <c r="I1411" s="4"/>
      <c r="N1411" s="4"/>
      <c r="S1411" s="4"/>
      <c r="W1411" s="4"/>
      <c r="X1411" s="4"/>
      <c r="Y1411" s="4"/>
    </row>
    <row r="1412" ht="15.75" customHeight="1">
      <c r="A1412" s="4"/>
      <c r="D1412" s="4"/>
      <c r="E1412" s="4"/>
      <c r="F1412" s="4"/>
      <c r="H1412" s="4"/>
      <c r="I1412" s="4"/>
      <c r="N1412" s="4"/>
      <c r="S1412" s="4"/>
      <c r="W1412" s="4"/>
      <c r="X1412" s="4"/>
      <c r="Y1412" s="4"/>
    </row>
    <row r="1413" ht="15.75" customHeight="1">
      <c r="A1413" s="4"/>
      <c r="D1413" s="4"/>
      <c r="E1413" s="4"/>
      <c r="F1413" s="4"/>
      <c r="H1413" s="4"/>
      <c r="I1413" s="4"/>
      <c r="N1413" s="4"/>
      <c r="S1413" s="4"/>
      <c r="W1413" s="4"/>
      <c r="X1413" s="4"/>
      <c r="Y1413" s="4"/>
    </row>
    <row r="1414" ht="15.75" customHeight="1">
      <c r="A1414" s="4"/>
      <c r="D1414" s="4"/>
      <c r="E1414" s="4"/>
      <c r="F1414" s="4"/>
      <c r="H1414" s="4"/>
      <c r="I1414" s="4"/>
      <c r="N1414" s="4"/>
      <c r="S1414" s="4"/>
      <c r="W1414" s="4"/>
      <c r="X1414" s="4"/>
      <c r="Y1414" s="4"/>
    </row>
    <row r="1415" ht="15.75" customHeight="1">
      <c r="A1415" s="4"/>
      <c r="D1415" s="4"/>
      <c r="E1415" s="4"/>
      <c r="F1415" s="4"/>
      <c r="H1415" s="4"/>
      <c r="I1415" s="4"/>
      <c r="N1415" s="4"/>
      <c r="S1415" s="4"/>
      <c r="W1415" s="4"/>
      <c r="X1415" s="4"/>
      <c r="Y1415" s="4"/>
    </row>
    <row r="1416" ht="15.75" customHeight="1">
      <c r="A1416" s="4"/>
      <c r="D1416" s="4"/>
      <c r="E1416" s="4"/>
      <c r="F1416" s="4"/>
      <c r="H1416" s="4"/>
      <c r="I1416" s="4"/>
      <c r="N1416" s="4"/>
      <c r="S1416" s="4"/>
      <c r="W1416" s="4"/>
      <c r="X1416" s="4"/>
      <c r="Y1416" s="4"/>
    </row>
    <row r="1417" ht="15.75" customHeight="1">
      <c r="A1417" s="4"/>
      <c r="D1417" s="4"/>
      <c r="E1417" s="4"/>
      <c r="F1417" s="4"/>
      <c r="H1417" s="4"/>
      <c r="I1417" s="4"/>
      <c r="N1417" s="4"/>
      <c r="S1417" s="4"/>
      <c r="W1417" s="4"/>
      <c r="X1417" s="4"/>
      <c r="Y1417" s="4"/>
    </row>
    <row r="1418" ht="15.75" customHeight="1">
      <c r="A1418" s="4"/>
      <c r="D1418" s="4"/>
      <c r="E1418" s="4"/>
      <c r="F1418" s="4"/>
      <c r="H1418" s="4"/>
      <c r="I1418" s="4"/>
      <c r="N1418" s="4"/>
      <c r="S1418" s="4"/>
      <c r="W1418" s="4"/>
      <c r="X1418" s="4"/>
      <c r="Y1418" s="4"/>
    </row>
    <row r="1419" ht="15.75" customHeight="1">
      <c r="A1419" s="4"/>
      <c r="D1419" s="4"/>
      <c r="E1419" s="4"/>
      <c r="F1419" s="4"/>
      <c r="H1419" s="4"/>
      <c r="I1419" s="4"/>
      <c r="N1419" s="4"/>
      <c r="S1419" s="4"/>
      <c r="W1419" s="4"/>
      <c r="X1419" s="4"/>
      <c r="Y1419" s="4"/>
    </row>
    <row r="1420" ht="15.75" customHeight="1">
      <c r="A1420" s="4"/>
      <c r="D1420" s="4"/>
      <c r="E1420" s="4"/>
      <c r="F1420" s="4"/>
      <c r="H1420" s="4"/>
      <c r="I1420" s="4"/>
      <c r="N1420" s="4"/>
      <c r="S1420" s="4"/>
      <c r="W1420" s="4"/>
      <c r="X1420" s="4"/>
      <c r="Y1420" s="4"/>
    </row>
    <row r="1421" ht="15.75" customHeight="1">
      <c r="A1421" s="4"/>
      <c r="D1421" s="4"/>
      <c r="E1421" s="4"/>
      <c r="F1421" s="4"/>
      <c r="H1421" s="4"/>
      <c r="I1421" s="4"/>
      <c r="N1421" s="4"/>
      <c r="S1421" s="4"/>
      <c r="W1421" s="4"/>
      <c r="X1421" s="4"/>
      <c r="Y1421" s="4"/>
    </row>
    <row r="1422" ht="15.75" customHeight="1">
      <c r="A1422" s="4"/>
      <c r="D1422" s="4"/>
      <c r="E1422" s="4"/>
      <c r="F1422" s="4"/>
      <c r="H1422" s="4"/>
      <c r="I1422" s="4"/>
      <c r="N1422" s="4"/>
      <c r="S1422" s="4"/>
      <c r="W1422" s="4"/>
      <c r="X1422" s="4"/>
      <c r="Y1422" s="4"/>
    </row>
    <row r="1423" ht="15.75" customHeight="1">
      <c r="A1423" s="4"/>
      <c r="D1423" s="4"/>
      <c r="E1423" s="4"/>
      <c r="F1423" s="4"/>
      <c r="H1423" s="4"/>
      <c r="I1423" s="4"/>
      <c r="N1423" s="4"/>
      <c r="S1423" s="4"/>
      <c r="W1423" s="4"/>
      <c r="X1423" s="4"/>
      <c r="Y1423" s="4"/>
    </row>
    <row r="1424" ht="15.75" customHeight="1">
      <c r="A1424" s="4"/>
      <c r="D1424" s="4"/>
      <c r="E1424" s="4"/>
      <c r="F1424" s="4"/>
      <c r="H1424" s="4"/>
      <c r="I1424" s="4"/>
      <c r="N1424" s="4"/>
      <c r="S1424" s="4"/>
      <c r="W1424" s="4"/>
      <c r="X1424" s="4"/>
      <c r="Y1424" s="4"/>
    </row>
    <row r="1425" ht="15.75" customHeight="1">
      <c r="A1425" s="4"/>
      <c r="D1425" s="4"/>
      <c r="E1425" s="4"/>
      <c r="F1425" s="4"/>
      <c r="H1425" s="4"/>
      <c r="I1425" s="4"/>
      <c r="N1425" s="4"/>
      <c r="S1425" s="4"/>
      <c r="W1425" s="4"/>
      <c r="X1425" s="4"/>
      <c r="Y1425" s="4"/>
    </row>
    <row r="1426" ht="15.75" customHeight="1">
      <c r="A1426" s="4"/>
      <c r="D1426" s="4"/>
      <c r="E1426" s="4"/>
      <c r="F1426" s="4"/>
      <c r="H1426" s="4"/>
      <c r="I1426" s="4"/>
      <c r="N1426" s="4"/>
      <c r="S1426" s="4"/>
      <c r="W1426" s="4"/>
      <c r="X1426" s="4"/>
      <c r="Y1426" s="4"/>
    </row>
    <row r="1427" ht="15.75" customHeight="1">
      <c r="A1427" s="4"/>
      <c r="D1427" s="4"/>
      <c r="E1427" s="4"/>
      <c r="F1427" s="4"/>
      <c r="H1427" s="4"/>
      <c r="I1427" s="4"/>
      <c r="N1427" s="4"/>
      <c r="S1427" s="4"/>
      <c r="W1427" s="4"/>
      <c r="X1427" s="4"/>
      <c r="Y1427" s="4"/>
    </row>
    <row r="1428" ht="15.75" customHeight="1">
      <c r="A1428" s="4"/>
      <c r="D1428" s="4"/>
      <c r="E1428" s="4"/>
      <c r="F1428" s="4"/>
      <c r="H1428" s="4"/>
      <c r="I1428" s="4"/>
      <c r="N1428" s="4"/>
      <c r="S1428" s="4"/>
      <c r="W1428" s="4"/>
      <c r="X1428" s="4"/>
      <c r="Y1428" s="4"/>
    </row>
    <row r="1429" ht="15.75" customHeight="1">
      <c r="A1429" s="4"/>
      <c r="D1429" s="4"/>
      <c r="E1429" s="4"/>
      <c r="F1429" s="4"/>
      <c r="H1429" s="4"/>
      <c r="I1429" s="4"/>
      <c r="N1429" s="4"/>
      <c r="S1429" s="4"/>
      <c r="W1429" s="4"/>
      <c r="X1429" s="4"/>
      <c r="Y1429" s="4"/>
    </row>
    <row r="1430" ht="15.75" customHeight="1">
      <c r="A1430" s="4"/>
      <c r="D1430" s="4"/>
      <c r="E1430" s="4"/>
      <c r="F1430" s="4"/>
      <c r="H1430" s="4"/>
      <c r="I1430" s="4"/>
      <c r="N1430" s="4"/>
      <c r="S1430" s="4"/>
      <c r="W1430" s="4"/>
      <c r="X1430" s="4"/>
      <c r="Y1430" s="4"/>
    </row>
    <row r="1431" ht="15.75" customHeight="1">
      <c r="A1431" s="4"/>
      <c r="D1431" s="4"/>
      <c r="E1431" s="4"/>
      <c r="F1431" s="4"/>
      <c r="H1431" s="4"/>
      <c r="I1431" s="4"/>
      <c r="N1431" s="4"/>
      <c r="S1431" s="4"/>
      <c r="W1431" s="4"/>
      <c r="X1431" s="4"/>
      <c r="Y1431" s="4"/>
    </row>
    <row r="1432" ht="15.75" customHeight="1">
      <c r="A1432" s="4"/>
      <c r="D1432" s="4"/>
      <c r="E1432" s="4"/>
      <c r="F1432" s="4"/>
      <c r="H1432" s="4"/>
      <c r="I1432" s="4"/>
      <c r="N1432" s="4"/>
      <c r="S1432" s="4"/>
      <c r="W1432" s="4"/>
      <c r="X1432" s="4"/>
      <c r="Y1432" s="4"/>
    </row>
    <row r="1433" ht="15.75" customHeight="1">
      <c r="A1433" s="4"/>
      <c r="D1433" s="4"/>
      <c r="E1433" s="4"/>
      <c r="F1433" s="4"/>
      <c r="H1433" s="4"/>
      <c r="I1433" s="4"/>
      <c r="N1433" s="4"/>
      <c r="S1433" s="4"/>
      <c r="W1433" s="4"/>
      <c r="X1433" s="4"/>
      <c r="Y1433" s="4"/>
    </row>
    <row r="1434" ht="15.75" customHeight="1">
      <c r="A1434" s="4"/>
      <c r="D1434" s="4"/>
      <c r="E1434" s="4"/>
      <c r="F1434" s="4"/>
      <c r="H1434" s="4"/>
      <c r="I1434" s="4"/>
      <c r="N1434" s="4"/>
      <c r="S1434" s="4"/>
      <c r="W1434" s="4"/>
      <c r="X1434" s="4"/>
      <c r="Y1434" s="4"/>
    </row>
    <row r="1435" ht="15.75" customHeight="1">
      <c r="A1435" s="4"/>
      <c r="D1435" s="4"/>
      <c r="E1435" s="4"/>
      <c r="F1435" s="4"/>
      <c r="H1435" s="4"/>
      <c r="I1435" s="4"/>
      <c r="N1435" s="4"/>
      <c r="S1435" s="4"/>
      <c r="W1435" s="4"/>
      <c r="X1435" s="4"/>
      <c r="Y1435" s="4"/>
    </row>
    <row r="1436" ht="15.75" customHeight="1">
      <c r="A1436" s="4"/>
      <c r="D1436" s="4"/>
      <c r="E1436" s="4"/>
      <c r="F1436" s="4"/>
      <c r="H1436" s="4"/>
      <c r="I1436" s="4"/>
      <c r="N1436" s="4"/>
      <c r="S1436" s="4"/>
      <c r="W1436" s="4"/>
      <c r="X1436" s="4"/>
      <c r="Y1436" s="4"/>
    </row>
    <row r="1437" ht="15.75" customHeight="1">
      <c r="A1437" s="4"/>
      <c r="D1437" s="4"/>
      <c r="E1437" s="4"/>
      <c r="F1437" s="4"/>
      <c r="H1437" s="4"/>
      <c r="I1437" s="4"/>
      <c r="N1437" s="4"/>
      <c r="S1437" s="4"/>
      <c r="W1437" s="4"/>
      <c r="X1437" s="4"/>
      <c r="Y1437" s="4"/>
    </row>
    <row r="1438" ht="15.75" customHeight="1">
      <c r="A1438" s="4"/>
      <c r="D1438" s="4"/>
      <c r="E1438" s="4"/>
      <c r="F1438" s="4"/>
      <c r="H1438" s="4"/>
      <c r="I1438" s="4"/>
      <c r="N1438" s="4"/>
      <c r="S1438" s="4"/>
      <c r="W1438" s="4"/>
      <c r="X1438" s="4"/>
      <c r="Y1438" s="4"/>
    </row>
    <row r="1439" ht="15.75" customHeight="1">
      <c r="A1439" s="4"/>
      <c r="D1439" s="4"/>
      <c r="E1439" s="4"/>
      <c r="F1439" s="4"/>
      <c r="H1439" s="4"/>
      <c r="I1439" s="4"/>
      <c r="N1439" s="4"/>
      <c r="S1439" s="4"/>
      <c r="W1439" s="4"/>
      <c r="X1439" s="4"/>
      <c r="Y1439" s="4"/>
    </row>
    <row r="1440" ht="15.75" customHeight="1">
      <c r="A1440" s="4"/>
      <c r="D1440" s="4"/>
      <c r="E1440" s="4"/>
      <c r="F1440" s="4"/>
      <c r="H1440" s="4"/>
      <c r="I1440" s="4"/>
      <c r="N1440" s="4"/>
      <c r="S1440" s="4"/>
      <c r="W1440" s="4"/>
      <c r="X1440" s="4"/>
      <c r="Y1440" s="4"/>
    </row>
    <row r="1441" ht="15.75" customHeight="1">
      <c r="A1441" s="4"/>
      <c r="D1441" s="4"/>
      <c r="E1441" s="4"/>
      <c r="F1441" s="4"/>
      <c r="H1441" s="4"/>
      <c r="I1441" s="4"/>
      <c r="N1441" s="4"/>
      <c r="S1441" s="4"/>
      <c r="W1441" s="4"/>
      <c r="X1441" s="4"/>
      <c r="Y1441" s="4"/>
    </row>
    <row r="1442" ht="15.75" customHeight="1">
      <c r="A1442" s="4"/>
      <c r="D1442" s="4"/>
      <c r="E1442" s="4"/>
      <c r="F1442" s="4"/>
      <c r="H1442" s="4"/>
      <c r="I1442" s="4"/>
      <c r="N1442" s="4"/>
      <c r="S1442" s="4"/>
      <c r="W1442" s="4"/>
      <c r="X1442" s="4"/>
      <c r="Y1442" s="4"/>
    </row>
    <row r="1443" ht="15.75" customHeight="1">
      <c r="A1443" s="4"/>
      <c r="D1443" s="4"/>
      <c r="E1443" s="4"/>
      <c r="F1443" s="4"/>
      <c r="H1443" s="4"/>
      <c r="I1443" s="4"/>
      <c r="N1443" s="4"/>
      <c r="S1443" s="4"/>
      <c r="W1443" s="4"/>
      <c r="X1443" s="4"/>
      <c r="Y1443" s="4"/>
    </row>
    <row r="1444" ht="15.75" customHeight="1">
      <c r="A1444" s="4"/>
      <c r="D1444" s="4"/>
      <c r="E1444" s="4"/>
      <c r="F1444" s="4"/>
      <c r="H1444" s="4"/>
      <c r="I1444" s="4"/>
      <c r="N1444" s="4"/>
      <c r="S1444" s="4"/>
      <c r="W1444" s="4"/>
      <c r="X1444" s="4"/>
      <c r="Y1444" s="4"/>
    </row>
    <row r="1445" ht="15.75" customHeight="1">
      <c r="A1445" s="4"/>
      <c r="D1445" s="4"/>
      <c r="E1445" s="4"/>
      <c r="F1445" s="4"/>
      <c r="H1445" s="4"/>
      <c r="I1445" s="4"/>
      <c r="N1445" s="4"/>
      <c r="S1445" s="4"/>
      <c r="W1445" s="4"/>
      <c r="X1445" s="4"/>
      <c r="Y1445" s="4"/>
    </row>
    <row r="1446" ht="15.75" customHeight="1">
      <c r="A1446" s="4"/>
      <c r="D1446" s="4"/>
      <c r="E1446" s="4"/>
      <c r="F1446" s="4"/>
      <c r="H1446" s="4"/>
      <c r="I1446" s="4"/>
      <c r="N1446" s="4"/>
      <c r="S1446" s="4"/>
      <c r="W1446" s="4"/>
      <c r="X1446" s="4"/>
      <c r="Y1446" s="4"/>
    </row>
    <row r="1447" ht="15.75" customHeight="1">
      <c r="A1447" s="4"/>
      <c r="D1447" s="4"/>
      <c r="E1447" s="4"/>
      <c r="F1447" s="4"/>
      <c r="H1447" s="4"/>
      <c r="I1447" s="4"/>
      <c r="N1447" s="4"/>
      <c r="S1447" s="4"/>
      <c r="W1447" s="4"/>
      <c r="X1447" s="4"/>
      <c r="Y1447" s="4"/>
    </row>
    <row r="1448" ht="15.75" customHeight="1">
      <c r="A1448" s="4"/>
      <c r="D1448" s="4"/>
      <c r="E1448" s="4"/>
      <c r="F1448" s="4"/>
      <c r="H1448" s="4"/>
      <c r="I1448" s="4"/>
      <c r="N1448" s="4"/>
      <c r="S1448" s="4"/>
      <c r="W1448" s="4"/>
      <c r="X1448" s="4"/>
      <c r="Y1448" s="4"/>
    </row>
    <row r="1449" ht="15.75" customHeight="1">
      <c r="A1449" s="4"/>
      <c r="D1449" s="4"/>
      <c r="E1449" s="4"/>
      <c r="F1449" s="4"/>
      <c r="H1449" s="4"/>
      <c r="I1449" s="4"/>
      <c r="N1449" s="4"/>
      <c r="S1449" s="4"/>
      <c r="W1449" s="4"/>
      <c r="X1449" s="4"/>
      <c r="Y1449" s="4"/>
    </row>
    <row r="1450" ht="15.75" customHeight="1">
      <c r="A1450" s="4"/>
      <c r="D1450" s="4"/>
      <c r="E1450" s="4"/>
      <c r="F1450" s="4"/>
      <c r="H1450" s="4"/>
      <c r="I1450" s="4"/>
      <c r="N1450" s="4"/>
      <c r="S1450" s="4"/>
      <c r="W1450" s="4"/>
      <c r="X1450" s="4"/>
      <c r="Y1450" s="4"/>
    </row>
    <row r="1451" ht="15.75" customHeight="1">
      <c r="A1451" s="4"/>
      <c r="D1451" s="4"/>
      <c r="E1451" s="4"/>
      <c r="F1451" s="4"/>
      <c r="H1451" s="4"/>
      <c r="I1451" s="4"/>
      <c r="N1451" s="4"/>
      <c r="S1451" s="4"/>
      <c r="W1451" s="4"/>
      <c r="X1451" s="4"/>
      <c r="Y1451" s="4"/>
    </row>
    <row r="1452" ht="15.75" customHeight="1">
      <c r="A1452" s="4"/>
      <c r="D1452" s="4"/>
      <c r="E1452" s="4"/>
      <c r="F1452" s="4"/>
      <c r="H1452" s="4"/>
      <c r="I1452" s="4"/>
      <c r="N1452" s="4"/>
      <c r="S1452" s="4"/>
      <c r="W1452" s="4"/>
      <c r="X1452" s="4"/>
      <c r="Y1452" s="4"/>
    </row>
    <row r="1453" ht="15.75" customHeight="1">
      <c r="A1453" s="4"/>
      <c r="D1453" s="4"/>
      <c r="E1453" s="4"/>
      <c r="F1453" s="4"/>
      <c r="H1453" s="4"/>
      <c r="I1453" s="4"/>
      <c r="N1453" s="4"/>
      <c r="S1453" s="4"/>
      <c r="W1453" s="4"/>
      <c r="X1453" s="4"/>
      <c r="Y1453" s="4"/>
    </row>
    <row r="1454" ht="15.75" customHeight="1">
      <c r="A1454" s="4"/>
      <c r="D1454" s="4"/>
      <c r="E1454" s="4"/>
      <c r="F1454" s="4"/>
      <c r="H1454" s="4"/>
      <c r="I1454" s="4"/>
      <c r="N1454" s="4"/>
      <c r="S1454" s="4"/>
      <c r="W1454" s="4"/>
      <c r="X1454" s="4"/>
      <c r="Y1454" s="4"/>
    </row>
    <row r="1455" ht="15.75" customHeight="1">
      <c r="A1455" s="4"/>
      <c r="D1455" s="4"/>
      <c r="E1455" s="4"/>
      <c r="F1455" s="4"/>
      <c r="H1455" s="4"/>
      <c r="I1455" s="4"/>
      <c r="N1455" s="4"/>
      <c r="S1455" s="4"/>
      <c r="W1455" s="4"/>
      <c r="X1455" s="4"/>
      <c r="Y1455" s="4"/>
    </row>
    <row r="1456" ht="15.75" customHeight="1">
      <c r="A1456" s="4"/>
      <c r="D1456" s="4"/>
      <c r="E1456" s="4"/>
      <c r="F1456" s="4"/>
      <c r="H1456" s="4"/>
      <c r="I1456" s="4"/>
      <c r="N1456" s="4"/>
      <c r="S1456" s="4"/>
      <c r="W1456" s="4"/>
      <c r="X1456" s="4"/>
      <c r="Y1456" s="4"/>
    </row>
    <row r="1457" ht="15.75" customHeight="1">
      <c r="A1457" s="4"/>
      <c r="D1457" s="4"/>
      <c r="E1457" s="4"/>
      <c r="F1457" s="4"/>
      <c r="H1457" s="4"/>
      <c r="I1457" s="4"/>
      <c r="N1457" s="4"/>
      <c r="S1457" s="4"/>
      <c r="W1457" s="4"/>
      <c r="X1457" s="4"/>
      <c r="Y1457" s="4"/>
    </row>
    <row r="1458" ht="15.75" customHeight="1">
      <c r="A1458" s="4"/>
      <c r="D1458" s="4"/>
      <c r="E1458" s="4"/>
      <c r="F1458" s="4"/>
      <c r="H1458" s="4"/>
      <c r="I1458" s="4"/>
      <c r="N1458" s="4"/>
      <c r="S1458" s="4"/>
      <c r="W1458" s="4"/>
      <c r="X1458" s="4"/>
      <c r="Y1458" s="4"/>
    </row>
    <row r="1459" ht="15.75" customHeight="1">
      <c r="A1459" s="4"/>
      <c r="D1459" s="4"/>
      <c r="E1459" s="4"/>
      <c r="F1459" s="4"/>
      <c r="H1459" s="4"/>
      <c r="I1459" s="4"/>
      <c r="N1459" s="4"/>
      <c r="S1459" s="4"/>
      <c r="W1459" s="4"/>
      <c r="X1459" s="4"/>
      <c r="Y1459" s="4"/>
    </row>
    <row r="1460" ht="15.75" customHeight="1">
      <c r="A1460" s="4"/>
      <c r="D1460" s="4"/>
      <c r="E1460" s="4"/>
      <c r="F1460" s="4"/>
      <c r="H1460" s="4"/>
      <c r="I1460" s="4"/>
      <c r="N1460" s="4"/>
      <c r="S1460" s="4"/>
      <c r="W1460" s="4"/>
      <c r="X1460" s="4"/>
      <c r="Y1460" s="4"/>
    </row>
    <row r="1461" ht="15.75" customHeight="1">
      <c r="A1461" s="4"/>
      <c r="D1461" s="4"/>
      <c r="E1461" s="4"/>
      <c r="F1461" s="4"/>
      <c r="H1461" s="4"/>
      <c r="I1461" s="4"/>
      <c r="N1461" s="4"/>
      <c r="S1461" s="4"/>
      <c r="W1461" s="4"/>
      <c r="X1461" s="4"/>
      <c r="Y1461" s="4"/>
    </row>
    <row r="1462" ht="15.75" customHeight="1">
      <c r="A1462" s="4"/>
      <c r="D1462" s="4"/>
      <c r="E1462" s="4"/>
      <c r="F1462" s="4"/>
      <c r="H1462" s="4"/>
      <c r="I1462" s="4"/>
      <c r="N1462" s="4"/>
      <c r="S1462" s="4"/>
      <c r="W1462" s="4"/>
      <c r="X1462" s="4"/>
      <c r="Y1462" s="4"/>
    </row>
    <row r="1463" ht="15.75" customHeight="1">
      <c r="A1463" s="4"/>
      <c r="D1463" s="4"/>
      <c r="E1463" s="4"/>
      <c r="F1463" s="4"/>
      <c r="H1463" s="4"/>
      <c r="I1463" s="4"/>
      <c r="N1463" s="4"/>
      <c r="S1463" s="4"/>
      <c r="W1463" s="4"/>
      <c r="X1463" s="4"/>
      <c r="Y1463" s="4"/>
    </row>
    <row r="1464" ht="15.75" customHeight="1">
      <c r="A1464" s="4"/>
      <c r="D1464" s="4"/>
      <c r="E1464" s="4"/>
      <c r="F1464" s="4"/>
      <c r="H1464" s="4"/>
      <c r="I1464" s="4"/>
      <c r="N1464" s="4"/>
      <c r="S1464" s="4"/>
      <c r="W1464" s="4"/>
      <c r="X1464" s="4"/>
      <c r="Y1464" s="4"/>
    </row>
    <row r="1465" ht="15.75" customHeight="1">
      <c r="A1465" s="4"/>
      <c r="D1465" s="4"/>
      <c r="E1465" s="4"/>
      <c r="F1465" s="4"/>
      <c r="H1465" s="4"/>
      <c r="I1465" s="4"/>
      <c r="N1465" s="4"/>
      <c r="S1465" s="4"/>
      <c r="W1465" s="4"/>
      <c r="X1465" s="4"/>
      <c r="Y1465" s="4"/>
    </row>
    <row r="1466" ht="15.75" customHeight="1">
      <c r="A1466" s="4"/>
      <c r="D1466" s="4"/>
      <c r="E1466" s="4"/>
      <c r="F1466" s="4"/>
      <c r="H1466" s="4"/>
      <c r="I1466" s="4"/>
      <c r="N1466" s="4"/>
      <c r="S1466" s="4"/>
      <c r="W1466" s="4"/>
      <c r="X1466" s="4"/>
      <c r="Y1466" s="4"/>
    </row>
    <row r="1467" ht="15.75" customHeight="1">
      <c r="A1467" s="4"/>
      <c r="D1467" s="4"/>
      <c r="E1467" s="4"/>
      <c r="F1467" s="4"/>
      <c r="H1467" s="4"/>
      <c r="I1467" s="4"/>
      <c r="N1467" s="4"/>
      <c r="S1467" s="4"/>
      <c r="W1467" s="4"/>
      <c r="X1467" s="4"/>
      <c r="Y1467" s="4"/>
    </row>
    <row r="1468" ht="15.75" customHeight="1">
      <c r="A1468" s="4"/>
      <c r="D1468" s="4"/>
      <c r="E1468" s="4"/>
      <c r="F1468" s="4"/>
      <c r="H1468" s="4"/>
      <c r="I1468" s="4"/>
      <c r="N1468" s="4"/>
      <c r="S1468" s="4"/>
      <c r="W1468" s="4"/>
      <c r="X1468" s="4"/>
      <c r="Y1468" s="4"/>
    </row>
    <row r="1469" ht="15.75" customHeight="1">
      <c r="A1469" s="4"/>
      <c r="D1469" s="4"/>
      <c r="E1469" s="4"/>
      <c r="F1469" s="4"/>
      <c r="H1469" s="4"/>
      <c r="I1469" s="4"/>
      <c r="N1469" s="4"/>
      <c r="S1469" s="4"/>
      <c r="W1469" s="4"/>
      <c r="X1469" s="4"/>
      <c r="Y1469" s="4"/>
    </row>
    <row r="1470" ht="15.75" customHeight="1">
      <c r="A1470" s="4"/>
      <c r="D1470" s="4"/>
      <c r="E1470" s="4"/>
      <c r="F1470" s="4"/>
      <c r="H1470" s="4"/>
      <c r="I1470" s="4"/>
      <c r="N1470" s="4"/>
      <c r="S1470" s="4"/>
      <c r="W1470" s="4"/>
      <c r="X1470" s="4"/>
      <c r="Y1470" s="4"/>
    </row>
    <row r="1471" ht="15.75" customHeight="1">
      <c r="A1471" s="4"/>
      <c r="D1471" s="4"/>
      <c r="E1471" s="4"/>
      <c r="F1471" s="4"/>
      <c r="H1471" s="4"/>
      <c r="I1471" s="4"/>
      <c r="N1471" s="4"/>
      <c r="S1471" s="4"/>
      <c r="W1471" s="4"/>
      <c r="X1471" s="4"/>
      <c r="Y1471" s="4"/>
    </row>
    <row r="1472" ht="15.75" customHeight="1">
      <c r="A1472" s="4"/>
      <c r="D1472" s="4"/>
      <c r="E1472" s="4"/>
      <c r="F1472" s="4"/>
      <c r="H1472" s="4"/>
      <c r="I1472" s="4"/>
      <c r="N1472" s="4"/>
      <c r="S1472" s="4"/>
      <c r="W1472" s="4"/>
      <c r="X1472" s="4"/>
      <c r="Y1472" s="4"/>
    </row>
    <row r="1473" ht="15.75" customHeight="1">
      <c r="A1473" s="4"/>
      <c r="D1473" s="4"/>
      <c r="E1473" s="4"/>
      <c r="F1473" s="4"/>
      <c r="H1473" s="4"/>
      <c r="I1473" s="4"/>
      <c r="N1473" s="4"/>
      <c r="S1473" s="4"/>
      <c r="W1473" s="4"/>
      <c r="X1473" s="4"/>
      <c r="Y1473" s="4"/>
    </row>
    <row r="1474" ht="15.75" customHeight="1">
      <c r="A1474" s="4"/>
      <c r="D1474" s="4"/>
      <c r="E1474" s="4"/>
      <c r="F1474" s="4"/>
      <c r="H1474" s="4"/>
      <c r="I1474" s="4"/>
      <c r="N1474" s="4"/>
      <c r="S1474" s="4"/>
      <c r="W1474" s="4"/>
      <c r="X1474" s="4"/>
      <c r="Y1474" s="4"/>
    </row>
    <row r="1475" ht="15.75" customHeight="1">
      <c r="A1475" s="4"/>
      <c r="D1475" s="4"/>
      <c r="E1475" s="4"/>
      <c r="F1475" s="4"/>
      <c r="H1475" s="4"/>
      <c r="I1475" s="4"/>
      <c r="N1475" s="4"/>
      <c r="S1475" s="4"/>
      <c r="W1475" s="4"/>
      <c r="X1475" s="4"/>
      <c r="Y1475" s="4"/>
    </row>
    <row r="1476" ht="15.75" customHeight="1">
      <c r="A1476" s="4"/>
      <c r="D1476" s="4"/>
      <c r="E1476" s="4"/>
      <c r="F1476" s="4"/>
      <c r="H1476" s="4"/>
      <c r="I1476" s="4"/>
      <c r="N1476" s="4"/>
      <c r="S1476" s="4"/>
      <c r="W1476" s="4"/>
      <c r="X1476" s="4"/>
      <c r="Y1476" s="4"/>
    </row>
    <row r="1477" ht="15.75" customHeight="1">
      <c r="A1477" s="4"/>
      <c r="D1477" s="4"/>
      <c r="E1477" s="4"/>
      <c r="F1477" s="4"/>
      <c r="H1477" s="4"/>
      <c r="I1477" s="4"/>
      <c r="N1477" s="4"/>
      <c r="S1477" s="4"/>
      <c r="W1477" s="4"/>
      <c r="X1477" s="4"/>
      <c r="Y1477" s="4"/>
    </row>
    <row r="1478" ht="15.75" customHeight="1">
      <c r="A1478" s="4"/>
      <c r="D1478" s="4"/>
      <c r="E1478" s="4"/>
      <c r="F1478" s="4"/>
      <c r="H1478" s="4"/>
      <c r="I1478" s="4"/>
      <c r="N1478" s="4"/>
      <c r="S1478" s="4"/>
      <c r="W1478" s="4"/>
      <c r="X1478" s="4"/>
      <c r="Y1478" s="4"/>
    </row>
    <row r="1479" ht="15.75" customHeight="1">
      <c r="A1479" s="4"/>
      <c r="D1479" s="4"/>
      <c r="E1479" s="4"/>
      <c r="F1479" s="4"/>
      <c r="H1479" s="4"/>
      <c r="I1479" s="4"/>
      <c r="N1479" s="4"/>
      <c r="S1479" s="4"/>
      <c r="W1479" s="4"/>
      <c r="X1479" s="4"/>
      <c r="Y1479" s="4"/>
    </row>
    <row r="1480" ht="15.75" customHeight="1">
      <c r="A1480" s="4"/>
      <c r="D1480" s="4"/>
      <c r="E1480" s="4"/>
      <c r="F1480" s="4"/>
      <c r="H1480" s="4"/>
      <c r="I1480" s="4"/>
      <c r="N1480" s="4"/>
      <c r="S1480" s="4"/>
      <c r="W1480" s="4"/>
      <c r="X1480" s="4"/>
      <c r="Y1480" s="4"/>
    </row>
    <row r="1481" ht="15.75" customHeight="1">
      <c r="A1481" s="4"/>
      <c r="D1481" s="4"/>
      <c r="E1481" s="4"/>
      <c r="F1481" s="4"/>
      <c r="H1481" s="4"/>
      <c r="I1481" s="4"/>
      <c r="N1481" s="4"/>
      <c r="S1481" s="4"/>
      <c r="W1481" s="4"/>
      <c r="X1481" s="4"/>
      <c r="Y1481" s="4"/>
    </row>
    <row r="1482" ht="15.75" customHeight="1">
      <c r="A1482" s="4"/>
      <c r="D1482" s="4"/>
      <c r="E1482" s="4"/>
      <c r="F1482" s="4"/>
      <c r="H1482" s="4"/>
      <c r="I1482" s="4"/>
      <c r="N1482" s="4"/>
      <c r="S1482" s="4"/>
      <c r="W1482" s="4"/>
      <c r="X1482" s="4"/>
      <c r="Y1482" s="4"/>
    </row>
    <row r="1483" ht="15.75" customHeight="1">
      <c r="A1483" s="4"/>
      <c r="D1483" s="4"/>
      <c r="E1483" s="4"/>
      <c r="F1483" s="4"/>
      <c r="H1483" s="4"/>
      <c r="I1483" s="4"/>
      <c r="N1483" s="4"/>
      <c r="S1483" s="4"/>
      <c r="W1483" s="4"/>
      <c r="X1483" s="4"/>
      <c r="Y1483" s="4"/>
    </row>
    <row r="1484" ht="15.75" customHeight="1">
      <c r="A1484" s="4"/>
      <c r="D1484" s="4"/>
      <c r="E1484" s="4"/>
      <c r="F1484" s="4"/>
      <c r="H1484" s="4"/>
      <c r="I1484" s="4"/>
      <c r="N1484" s="4"/>
      <c r="S1484" s="4"/>
      <c r="W1484" s="4"/>
      <c r="X1484" s="4"/>
      <c r="Y1484" s="4"/>
    </row>
    <row r="1485" ht="15.75" customHeight="1">
      <c r="A1485" s="4"/>
      <c r="D1485" s="4"/>
      <c r="E1485" s="4"/>
      <c r="F1485" s="4"/>
      <c r="H1485" s="4"/>
      <c r="I1485" s="4"/>
      <c r="N1485" s="4"/>
      <c r="S1485" s="4"/>
      <c r="W1485" s="4"/>
      <c r="X1485" s="4"/>
      <c r="Y1485" s="4"/>
    </row>
    <row r="1486" ht="15.75" customHeight="1">
      <c r="A1486" s="4"/>
      <c r="D1486" s="4"/>
      <c r="E1486" s="4"/>
      <c r="F1486" s="4"/>
      <c r="H1486" s="4"/>
      <c r="I1486" s="4"/>
      <c r="N1486" s="4"/>
      <c r="S1486" s="4"/>
      <c r="W1486" s="4"/>
      <c r="X1486" s="4"/>
      <c r="Y1486" s="4"/>
    </row>
    <row r="1487" ht="15.75" customHeight="1">
      <c r="A1487" s="4"/>
      <c r="D1487" s="4"/>
      <c r="E1487" s="4"/>
      <c r="F1487" s="4"/>
      <c r="H1487" s="4"/>
      <c r="I1487" s="4"/>
      <c r="N1487" s="4"/>
      <c r="S1487" s="4"/>
      <c r="W1487" s="4"/>
      <c r="X1487" s="4"/>
      <c r="Y1487" s="4"/>
    </row>
    <row r="1488" ht="15.75" customHeight="1">
      <c r="A1488" s="4"/>
      <c r="D1488" s="4"/>
      <c r="E1488" s="4"/>
      <c r="F1488" s="4"/>
      <c r="H1488" s="4"/>
      <c r="I1488" s="4"/>
      <c r="N1488" s="4"/>
      <c r="S1488" s="4"/>
      <c r="W1488" s="4"/>
      <c r="X1488" s="4"/>
      <c r="Y1488" s="4"/>
    </row>
    <row r="1489" ht="15.75" customHeight="1">
      <c r="A1489" s="4"/>
      <c r="D1489" s="4"/>
      <c r="E1489" s="4"/>
      <c r="F1489" s="4"/>
      <c r="H1489" s="4"/>
      <c r="I1489" s="4"/>
      <c r="N1489" s="4"/>
      <c r="S1489" s="4"/>
      <c r="W1489" s="4"/>
      <c r="X1489" s="4"/>
      <c r="Y1489" s="4"/>
    </row>
    <row r="1490" ht="15.75" customHeight="1">
      <c r="A1490" s="4"/>
      <c r="D1490" s="4"/>
      <c r="E1490" s="4"/>
      <c r="F1490" s="4"/>
      <c r="H1490" s="4"/>
      <c r="I1490" s="4"/>
      <c r="N1490" s="4"/>
      <c r="S1490" s="4"/>
      <c r="W1490" s="4"/>
      <c r="X1490" s="4"/>
      <c r="Y1490" s="4"/>
    </row>
    <row r="1491" ht="15.75" customHeight="1">
      <c r="A1491" s="4"/>
      <c r="D1491" s="4"/>
      <c r="E1491" s="4"/>
      <c r="F1491" s="4"/>
      <c r="H1491" s="4"/>
      <c r="I1491" s="4"/>
      <c r="N1491" s="4"/>
      <c r="S1491" s="4"/>
      <c r="W1491" s="4"/>
      <c r="X1491" s="4"/>
      <c r="Y1491" s="4"/>
    </row>
    <row r="1492" ht="15.75" customHeight="1">
      <c r="A1492" s="4"/>
      <c r="D1492" s="4"/>
      <c r="E1492" s="4"/>
      <c r="F1492" s="4"/>
      <c r="H1492" s="4"/>
      <c r="I1492" s="4"/>
      <c r="N1492" s="4"/>
      <c r="S1492" s="4"/>
      <c r="W1492" s="4"/>
      <c r="X1492" s="4"/>
      <c r="Y1492" s="4"/>
    </row>
    <row r="1493" ht="15.75" customHeight="1">
      <c r="A1493" s="4"/>
      <c r="D1493" s="4"/>
      <c r="E1493" s="4"/>
      <c r="F1493" s="4"/>
      <c r="H1493" s="4"/>
      <c r="I1493" s="4"/>
      <c r="N1493" s="4"/>
      <c r="S1493" s="4"/>
      <c r="W1493" s="4"/>
      <c r="X1493" s="4"/>
      <c r="Y1493" s="4"/>
    </row>
    <row r="1494" ht="15.75" customHeight="1">
      <c r="A1494" s="4"/>
      <c r="D1494" s="4"/>
      <c r="E1494" s="4"/>
      <c r="F1494" s="4"/>
      <c r="H1494" s="4"/>
      <c r="I1494" s="4"/>
      <c r="N1494" s="4"/>
      <c r="S1494" s="4"/>
      <c r="W1494" s="4"/>
      <c r="X1494" s="4"/>
      <c r="Y1494" s="4"/>
    </row>
    <row r="1495" ht="15.75" customHeight="1">
      <c r="A1495" s="4"/>
      <c r="D1495" s="4"/>
      <c r="E1495" s="4"/>
      <c r="F1495" s="4"/>
      <c r="H1495" s="4"/>
      <c r="I1495" s="4"/>
      <c r="N1495" s="4"/>
      <c r="S1495" s="4"/>
      <c r="W1495" s="4"/>
      <c r="X1495" s="4"/>
      <c r="Y1495" s="4"/>
    </row>
    <row r="1496" ht="15.75" customHeight="1">
      <c r="A1496" s="4"/>
      <c r="D1496" s="4"/>
      <c r="E1496" s="4"/>
      <c r="F1496" s="4"/>
      <c r="H1496" s="4"/>
      <c r="I1496" s="4"/>
      <c r="N1496" s="4"/>
      <c r="S1496" s="4"/>
      <c r="W1496" s="4"/>
      <c r="X1496" s="4"/>
      <c r="Y1496" s="4"/>
    </row>
    <row r="1497" ht="15.75" customHeight="1">
      <c r="A1497" s="4"/>
      <c r="D1497" s="4"/>
      <c r="E1497" s="4"/>
      <c r="F1497" s="4"/>
      <c r="H1497" s="4"/>
      <c r="I1497" s="4"/>
      <c r="N1497" s="4"/>
      <c r="S1497" s="4"/>
      <c r="W1497" s="4"/>
      <c r="X1497" s="4"/>
      <c r="Y1497" s="4"/>
    </row>
    <row r="1498" ht="15.75" customHeight="1">
      <c r="A1498" s="4"/>
      <c r="D1498" s="4"/>
      <c r="E1498" s="4"/>
      <c r="F1498" s="4"/>
      <c r="H1498" s="4"/>
      <c r="I1498" s="4"/>
      <c r="N1498" s="4"/>
      <c r="S1498" s="4"/>
      <c r="W1498" s="4"/>
      <c r="X1498" s="4"/>
      <c r="Y1498" s="4"/>
    </row>
    <row r="1499" ht="15.75" customHeight="1">
      <c r="A1499" s="4"/>
      <c r="D1499" s="4"/>
      <c r="E1499" s="4"/>
      <c r="F1499" s="4"/>
      <c r="H1499" s="4"/>
      <c r="I1499" s="4"/>
      <c r="N1499" s="4"/>
      <c r="S1499" s="4"/>
      <c r="W1499" s="4"/>
      <c r="X1499" s="4"/>
      <c r="Y1499" s="4"/>
    </row>
    <row r="1500" ht="15.75" customHeight="1">
      <c r="A1500" s="4"/>
      <c r="D1500" s="4"/>
      <c r="E1500" s="4"/>
      <c r="F1500" s="4"/>
      <c r="H1500" s="4"/>
      <c r="I1500" s="4"/>
      <c r="N1500" s="4"/>
      <c r="S1500" s="4"/>
      <c r="W1500" s="4"/>
      <c r="X1500" s="4"/>
      <c r="Y1500" s="4"/>
    </row>
    <row r="1501" ht="15.75" customHeight="1">
      <c r="A1501" s="4"/>
      <c r="D1501" s="4"/>
      <c r="E1501" s="4"/>
      <c r="F1501" s="4"/>
      <c r="H1501" s="4"/>
      <c r="I1501" s="4"/>
      <c r="N1501" s="4"/>
      <c r="S1501" s="4"/>
      <c r="W1501" s="4"/>
      <c r="X1501" s="4"/>
      <c r="Y1501" s="4"/>
    </row>
    <row r="1502" ht="15.75" customHeight="1">
      <c r="A1502" s="4"/>
      <c r="D1502" s="4"/>
      <c r="E1502" s="4"/>
      <c r="F1502" s="4"/>
      <c r="H1502" s="4"/>
      <c r="I1502" s="4"/>
      <c r="N1502" s="4"/>
      <c r="S1502" s="4"/>
      <c r="W1502" s="4"/>
      <c r="X1502" s="4"/>
      <c r="Y1502" s="4"/>
    </row>
    <row r="1503" ht="15.75" customHeight="1">
      <c r="A1503" s="4"/>
      <c r="D1503" s="4"/>
      <c r="E1503" s="4"/>
      <c r="F1503" s="4"/>
      <c r="H1503" s="4"/>
      <c r="I1503" s="4"/>
      <c r="N1503" s="4"/>
      <c r="S1503" s="4"/>
      <c r="W1503" s="4"/>
      <c r="X1503" s="4"/>
      <c r="Y1503" s="4"/>
    </row>
  </sheetData>
  <autoFilter ref="$A$1:$U$659"/>
  <customSheetViews>
    <customSheetView guid="{4C30C09D-06CC-4A49-8294-E3D509E701E3}" filter="1" showAutoFilter="1">
      <autoFilter ref="$A$1:$AC$94"/>
      <extLst>
        <ext uri="GoogleSheetsCustomDataVersion1">
          <go:sheetsCustomData xmlns:go="http://customooxmlschemas.google.com/" filterViewId="1002179495"/>
        </ext>
      </extLst>
    </customSheetView>
    <customSheetView guid="{4AECFEB0-ECDF-4381-B347-54B77035A89A}" filter="1" showAutoFilter="1">
      <autoFilter ref="$A$1:$P$94"/>
      <extLst>
        <ext uri="GoogleSheetsCustomDataVersion1">
          <go:sheetsCustomData xmlns:go="http://customooxmlschemas.google.com/" filterViewId="530457243"/>
        </ext>
      </extLst>
    </customSheetView>
  </customSheetView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8.88"/>
  </cols>
  <sheetData>
    <row r="1" ht="15.75" customHeight="1">
      <c r="A1" s="1" t="s">
        <v>1341</v>
      </c>
      <c r="B1" s="1" t="s">
        <v>1</v>
      </c>
      <c r="C1" s="1" t="s">
        <v>2</v>
      </c>
      <c r="D1" s="1"/>
      <c r="E1" s="118" t="s">
        <v>1342</v>
      </c>
      <c r="F1" s="26" t="s">
        <v>1343</v>
      </c>
      <c r="G1" s="1" t="s">
        <v>1344</v>
      </c>
      <c r="H1" s="1"/>
    </row>
    <row r="2" ht="15.75" customHeight="1">
      <c r="A2" s="4" t="s">
        <v>1345</v>
      </c>
      <c r="B2" s="19" t="s">
        <v>1346</v>
      </c>
      <c r="C2" s="19" t="s">
        <v>25</v>
      </c>
      <c r="E2" s="118"/>
      <c r="F2" s="19" t="str">
        <f>IFERROR(__xludf.DUMMYFUNCTION("ArrayFormula(if(len(C2:C332),regexreplace(regexreplace(regexreplace(mid(regexreplace(regexreplace(regexreplace(LOWER(C2:C332),""( \()|( \))|\(|\)|( )|/|-|(\*\*)|(\*)|(:)|(\.)|=|\[|\]|\n|\r|“|(,_)|(__)|&amp;"",""_""),""!|\$|{|}|\'|[""""]|#+|(^_)|^[0-9]+|(_$)|("&amp;"__$)|(^__)|(\?)"",""""),""( \()|( \))|\(|\)|( )|/|-|(\*\*)|(\*)|(:)|(\.)|=|\[|\]|\n|\r|“|(,_)|(__)"",""_""),1,31),""!|\$|{|}|\'|[""""]|#+|(^_)|^[0-9]+|(_$)|(__$)|(^__)|(\?)"",""""),""!|\$|{|}|\'|[""""]|#+|^[0-9]+|(^_)|(_$)|(__$)|(^__)|(\?)"",""""),""!|\$|"&amp;"{|}|\'|[""""]|#+|^[0-9]+|(^_)|(_$)|(__$)|(^__)|(\?)"",""""),iferror(1/0)))"),"yes")</f>
        <v>yes</v>
      </c>
      <c r="G2" s="19">
        <v>1.0</v>
      </c>
      <c r="H2" s="19"/>
    </row>
    <row r="3" ht="15.75" customHeight="1">
      <c r="A3" s="4" t="s">
        <v>1345</v>
      </c>
      <c r="B3" s="19" t="s">
        <v>1347</v>
      </c>
      <c r="C3" s="19" t="s">
        <v>37</v>
      </c>
      <c r="E3" s="118"/>
      <c r="F3" s="19" t="str">
        <f>IFERROR(__xludf.DUMMYFUNCTION("""COMPUTED_VALUE"""),"no")</f>
        <v>no</v>
      </c>
      <c r="G3" s="19">
        <v>0.0</v>
      </c>
      <c r="H3" s="19"/>
    </row>
    <row r="4" ht="15.75" customHeight="1">
      <c r="A4" s="4" t="s">
        <v>1345</v>
      </c>
      <c r="B4" s="19" t="s">
        <v>1348</v>
      </c>
      <c r="C4" s="19" t="s">
        <v>1349</v>
      </c>
      <c r="E4" s="118"/>
      <c r="F4" s="19" t="str">
        <f>IFERROR(__xludf.DUMMYFUNCTION("""COMPUTED_VALUE"""),"insufficient_data")</f>
        <v>insufficient_data</v>
      </c>
      <c r="G4" s="19">
        <v>0.0</v>
      </c>
      <c r="H4" s="19"/>
    </row>
    <row r="5" ht="15.75" customHeight="1">
      <c r="A5" s="30" t="s">
        <v>1350</v>
      </c>
      <c r="B5" s="19" t="s">
        <v>1346</v>
      </c>
      <c r="C5" s="19" t="s">
        <v>25</v>
      </c>
      <c r="E5" s="118"/>
      <c r="F5" s="19" t="str">
        <f>IFERROR(__xludf.DUMMYFUNCTION("""COMPUTED_VALUE"""),"yes")</f>
        <v>yes</v>
      </c>
      <c r="G5" s="119">
        <v>1.5</v>
      </c>
      <c r="H5" s="19"/>
    </row>
    <row r="6" ht="15.75" customHeight="1">
      <c r="A6" s="30" t="s">
        <v>1350</v>
      </c>
      <c r="B6" s="19" t="s">
        <v>1347</v>
      </c>
      <c r="C6" s="19" t="s">
        <v>37</v>
      </c>
      <c r="E6" s="118"/>
      <c r="F6" s="19" t="str">
        <f>IFERROR(__xludf.DUMMYFUNCTION("""COMPUTED_VALUE"""),"no")</f>
        <v>no</v>
      </c>
      <c r="G6" s="119">
        <v>0.0</v>
      </c>
      <c r="H6" s="19"/>
    </row>
    <row r="7" ht="15.75" customHeight="1">
      <c r="A7" s="30" t="s">
        <v>1350</v>
      </c>
      <c r="B7" s="19" t="s">
        <v>1348</v>
      </c>
      <c r="C7" s="19" t="s">
        <v>1349</v>
      </c>
      <c r="E7" s="118"/>
      <c r="F7" s="19" t="str">
        <f>IFERROR(__xludf.DUMMYFUNCTION("""COMPUTED_VALUE"""),"insufficient_data")</f>
        <v>insufficient_data</v>
      </c>
      <c r="G7" s="119">
        <v>0.0</v>
      </c>
      <c r="H7" s="19"/>
    </row>
    <row r="8" ht="15.75" customHeight="1">
      <c r="A8" s="4" t="s">
        <v>1351</v>
      </c>
      <c r="B8" s="19" t="s">
        <v>1346</v>
      </c>
      <c r="C8" s="19" t="s">
        <v>25</v>
      </c>
      <c r="E8" s="118"/>
      <c r="F8" s="19" t="str">
        <f>IFERROR(__xludf.DUMMYFUNCTION("""COMPUTED_VALUE"""),"yes")</f>
        <v>yes</v>
      </c>
      <c r="G8" s="19">
        <v>2.0</v>
      </c>
      <c r="H8" s="19"/>
    </row>
    <row r="9" ht="15.75" customHeight="1">
      <c r="A9" s="4" t="s">
        <v>1351</v>
      </c>
      <c r="B9" s="19" t="s">
        <v>1347</v>
      </c>
      <c r="C9" s="19" t="s">
        <v>37</v>
      </c>
      <c r="E9" s="118"/>
      <c r="F9" s="19" t="str">
        <f>IFERROR(__xludf.DUMMYFUNCTION("""COMPUTED_VALUE"""),"no")</f>
        <v>no</v>
      </c>
      <c r="G9" s="19">
        <v>0.0</v>
      </c>
      <c r="H9" s="19"/>
    </row>
    <row r="10" ht="15.75" customHeight="1">
      <c r="A10" s="4" t="s">
        <v>1351</v>
      </c>
      <c r="B10" s="19" t="s">
        <v>1348</v>
      </c>
      <c r="C10" s="19" t="s">
        <v>1349</v>
      </c>
      <c r="E10" s="118"/>
      <c r="F10" s="19" t="str">
        <f>IFERROR(__xludf.DUMMYFUNCTION("""COMPUTED_VALUE"""),"insufficient_data")</f>
        <v>insufficient_data</v>
      </c>
      <c r="G10" s="19">
        <v>0.0</v>
      </c>
      <c r="H10" s="19"/>
    </row>
    <row r="11" ht="15.75" customHeight="1">
      <c r="A11" s="4" t="s">
        <v>1352</v>
      </c>
      <c r="B11" s="19" t="s">
        <v>1346</v>
      </c>
      <c r="C11" s="19" t="s">
        <v>25</v>
      </c>
      <c r="E11" s="118"/>
      <c r="F11" s="19" t="str">
        <f>IFERROR(__xludf.DUMMYFUNCTION("""COMPUTED_VALUE"""),"yes")</f>
        <v>yes</v>
      </c>
      <c r="G11" s="19">
        <v>3.0</v>
      </c>
      <c r="H11" s="19"/>
    </row>
    <row r="12" ht="15.75" customHeight="1">
      <c r="A12" s="4" t="s">
        <v>1352</v>
      </c>
      <c r="B12" s="19" t="s">
        <v>1347</v>
      </c>
      <c r="C12" s="19" t="s">
        <v>37</v>
      </c>
      <c r="E12" s="118"/>
      <c r="F12" s="19" t="str">
        <f>IFERROR(__xludf.DUMMYFUNCTION("""COMPUTED_VALUE"""),"no")</f>
        <v>no</v>
      </c>
      <c r="G12" s="19">
        <v>0.0</v>
      </c>
      <c r="H12" s="19"/>
    </row>
    <row r="13" ht="15.75" customHeight="1">
      <c r="A13" s="4" t="s">
        <v>1352</v>
      </c>
      <c r="B13" s="19" t="s">
        <v>1348</v>
      </c>
      <c r="C13" s="19" t="s">
        <v>1349</v>
      </c>
      <c r="E13" s="118"/>
      <c r="F13" s="19" t="str">
        <f>IFERROR(__xludf.DUMMYFUNCTION("""COMPUTED_VALUE"""),"insufficient_data")</f>
        <v>insufficient_data</v>
      </c>
      <c r="G13" s="19">
        <v>0.0</v>
      </c>
      <c r="H13" s="19"/>
    </row>
    <row r="14" ht="15.75" customHeight="1">
      <c r="A14" s="120" t="s">
        <v>1353</v>
      </c>
      <c r="B14" s="19" t="s">
        <v>1346</v>
      </c>
      <c r="C14" s="121" t="s">
        <v>25</v>
      </c>
      <c r="E14" s="118"/>
      <c r="F14" s="19" t="str">
        <f>IFERROR(__xludf.DUMMYFUNCTION("""COMPUTED_VALUE"""),"yes")</f>
        <v>yes</v>
      </c>
      <c r="G14" s="119">
        <v>5.0</v>
      </c>
      <c r="H14" s="19"/>
    </row>
    <row r="15" ht="15.75" customHeight="1">
      <c r="A15" s="120" t="s">
        <v>1353</v>
      </c>
      <c r="B15" s="19" t="s">
        <v>1347</v>
      </c>
      <c r="C15" s="121" t="s">
        <v>37</v>
      </c>
      <c r="E15" s="118"/>
      <c r="F15" s="19" t="str">
        <f>IFERROR(__xludf.DUMMYFUNCTION("""COMPUTED_VALUE"""),"no")</f>
        <v>no</v>
      </c>
      <c r="G15" s="119">
        <v>0.0</v>
      </c>
      <c r="H15" s="19"/>
    </row>
    <row r="16" ht="15.75" customHeight="1">
      <c r="A16" s="120" t="s">
        <v>1353</v>
      </c>
      <c r="B16" s="19" t="s">
        <v>1354</v>
      </c>
      <c r="C16" s="121" t="s">
        <v>1355</v>
      </c>
      <c r="E16" s="118"/>
      <c r="F16" s="19" t="str">
        <f>IFERROR(__xludf.DUMMYFUNCTION("""COMPUTED_VALUE"""),"n_a")</f>
        <v>n_a</v>
      </c>
      <c r="G16" s="119">
        <v>0.0</v>
      </c>
      <c r="H16" s="19"/>
    </row>
    <row r="17" ht="15.75" customHeight="1">
      <c r="A17" s="121" t="s">
        <v>1356</v>
      </c>
      <c r="B17" s="19" t="s">
        <v>1346</v>
      </c>
      <c r="C17" s="121" t="s">
        <v>25</v>
      </c>
      <c r="E17" s="118"/>
      <c r="F17" s="19" t="str">
        <f>IFERROR(__xludf.DUMMYFUNCTION("""COMPUTED_VALUE"""),"yes")</f>
        <v>yes</v>
      </c>
      <c r="G17" s="19">
        <v>3.0</v>
      </c>
      <c r="H17" s="19"/>
    </row>
    <row r="18" ht="15.75" customHeight="1">
      <c r="A18" s="121" t="s">
        <v>1356</v>
      </c>
      <c r="B18" s="19" t="s">
        <v>1347</v>
      </c>
      <c r="C18" s="121" t="s">
        <v>37</v>
      </c>
      <c r="E18" s="118"/>
      <c r="F18" s="19" t="str">
        <f>IFERROR(__xludf.DUMMYFUNCTION("""COMPUTED_VALUE"""),"no")</f>
        <v>no</v>
      </c>
      <c r="G18" s="19">
        <v>0.0</v>
      </c>
      <c r="H18" s="19"/>
    </row>
    <row r="19" ht="15.75" customHeight="1">
      <c r="A19" s="121" t="s">
        <v>1356</v>
      </c>
      <c r="B19" s="19" t="s">
        <v>1354</v>
      </c>
      <c r="C19" s="121" t="s">
        <v>1355</v>
      </c>
      <c r="E19" s="118"/>
      <c r="F19" s="19" t="str">
        <f>IFERROR(__xludf.DUMMYFUNCTION("""COMPUTED_VALUE"""),"n_a")</f>
        <v>n_a</v>
      </c>
      <c r="G19" s="19">
        <v>0.0</v>
      </c>
      <c r="H19" s="19"/>
    </row>
    <row r="20" ht="15.75" customHeight="1">
      <c r="A20" s="121" t="s">
        <v>1357</v>
      </c>
      <c r="B20" s="19" t="s">
        <v>1346</v>
      </c>
      <c r="C20" s="121" t="s">
        <v>25</v>
      </c>
      <c r="E20" s="118"/>
      <c r="F20" s="19" t="str">
        <f>IFERROR(__xludf.DUMMYFUNCTION("""COMPUTED_VALUE"""),"yes")</f>
        <v>yes</v>
      </c>
      <c r="G20" s="19">
        <v>2.0</v>
      </c>
      <c r="H20" s="19"/>
    </row>
    <row r="21" ht="15.75" customHeight="1">
      <c r="A21" s="121" t="s">
        <v>1357</v>
      </c>
      <c r="B21" s="19" t="s">
        <v>1347</v>
      </c>
      <c r="C21" s="121" t="s">
        <v>37</v>
      </c>
      <c r="E21" s="118"/>
      <c r="F21" s="19" t="str">
        <f>IFERROR(__xludf.DUMMYFUNCTION("""COMPUTED_VALUE"""),"no")</f>
        <v>no</v>
      </c>
      <c r="G21" s="19">
        <v>0.0</v>
      </c>
      <c r="H21" s="19"/>
    </row>
    <row r="22" ht="15.75" customHeight="1">
      <c r="A22" s="121" t="s">
        <v>1357</v>
      </c>
      <c r="B22" s="19" t="s">
        <v>1354</v>
      </c>
      <c r="C22" s="4" t="s">
        <v>1355</v>
      </c>
      <c r="E22" s="118"/>
      <c r="F22" s="19" t="str">
        <f>IFERROR(__xludf.DUMMYFUNCTION("""COMPUTED_VALUE"""),"n_a")</f>
        <v>n_a</v>
      </c>
      <c r="G22" s="19">
        <v>0.0</v>
      </c>
      <c r="H22" s="19"/>
    </row>
    <row r="23" ht="15.75" customHeight="1">
      <c r="A23" s="1" t="s">
        <v>1358</v>
      </c>
      <c r="B23" s="19" t="s">
        <v>1346</v>
      </c>
      <c r="C23" s="1" t="s">
        <v>25</v>
      </c>
      <c r="E23" s="118"/>
      <c r="F23" s="19" t="str">
        <f>IFERROR(__xludf.DUMMYFUNCTION("""COMPUTED_VALUE"""),"yes")</f>
        <v>yes</v>
      </c>
      <c r="G23" s="19">
        <v>1.0</v>
      </c>
      <c r="H23" s="1"/>
    </row>
    <row r="24" ht="15.75" customHeight="1">
      <c r="A24" s="1" t="s">
        <v>1358</v>
      </c>
      <c r="B24" s="118" t="s">
        <v>1347</v>
      </c>
      <c r="C24" s="1" t="s">
        <v>37</v>
      </c>
      <c r="E24" s="118"/>
      <c r="F24" s="118" t="str">
        <f>IFERROR(__xludf.DUMMYFUNCTION("""COMPUTED_VALUE"""),"no")</f>
        <v>no</v>
      </c>
      <c r="G24" s="19">
        <v>0.0</v>
      </c>
      <c r="H24" s="1"/>
    </row>
    <row r="25" ht="15.75" customHeight="1">
      <c r="A25" s="1" t="s">
        <v>1358</v>
      </c>
      <c r="B25" s="118" t="s">
        <v>1354</v>
      </c>
      <c r="C25" s="4" t="s">
        <v>1355</v>
      </c>
      <c r="E25" s="118"/>
      <c r="F25" s="118" t="str">
        <f>IFERROR(__xludf.DUMMYFUNCTION("""COMPUTED_VALUE"""),"n_a")</f>
        <v>n_a</v>
      </c>
      <c r="G25" s="19">
        <v>0.0</v>
      </c>
      <c r="H25" s="1"/>
    </row>
    <row r="26" ht="15.75" customHeight="1">
      <c r="A26" s="45" t="s">
        <v>1359</v>
      </c>
      <c r="B26" s="19" t="s">
        <v>1346</v>
      </c>
      <c r="C26" s="1" t="s">
        <v>25</v>
      </c>
      <c r="E26" s="118"/>
      <c r="F26" s="118" t="str">
        <f>IFERROR(__xludf.DUMMYFUNCTION("""COMPUTED_VALUE"""),"yes")</f>
        <v>yes</v>
      </c>
      <c r="G26" s="119">
        <v>0.4</v>
      </c>
      <c r="H26" s="1"/>
    </row>
    <row r="27" ht="15.75" customHeight="1">
      <c r="A27" s="45" t="s">
        <v>1359</v>
      </c>
      <c r="B27" s="118" t="s">
        <v>1347</v>
      </c>
      <c r="C27" s="1" t="s">
        <v>37</v>
      </c>
      <c r="E27" s="118"/>
      <c r="F27" s="118" t="str">
        <f>IFERROR(__xludf.DUMMYFUNCTION("""COMPUTED_VALUE"""),"no")</f>
        <v>no</v>
      </c>
      <c r="G27" s="119">
        <v>0.0</v>
      </c>
      <c r="H27" s="1"/>
    </row>
    <row r="28" ht="15.75" customHeight="1">
      <c r="A28" s="45" t="s">
        <v>1359</v>
      </c>
      <c r="B28" s="118" t="s">
        <v>1354</v>
      </c>
      <c r="C28" s="4" t="s">
        <v>1355</v>
      </c>
      <c r="E28" s="118"/>
      <c r="F28" s="118" t="str">
        <f>IFERROR(__xludf.DUMMYFUNCTION("""COMPUTED_VALUE"""),"n_a")</f>
        <v>n_a</v>
      </c>
      <c r="G28" s="119">
        <v>0.0</v>
      </c>
      <c r="H28" s="1"/>
    </row>
    <row r="29" ht="15.75" customHeight="1">
      <c r="A29" s="45" t="s">
        <v>1360</v>
      </c>
      <c r="B29" s="19" t="s">
        <v>1346</v>
      </c>
      <c r="C29" s="1" t="s">
        <v>25</v>
      </c>
      <c r="E29" s="118"/>
      <c r="F29" s="118" t="str">
        <f>IFERROR(__xludf.DUMMYFUNCTION("""COMPUTED_VALUE"""),"yes")</f>
        <v>yes</v>
      </c>
      <c r="G29" s="119">
        <v>0.0</v>
      </c>
      <c r="H29" s="1"/>
    </row>
    <row r="30" ht="15.75" customHeight="1">
      <c r="A30" s="45" t="s">
        <v>1360</v>
      </c>
      <c r="B30" s="118" t="s">
        <v>1347</v>
      </c>
      <c r="C30" s="1" t="s">
        <v>37</v>
      </c>
      <c r="E30" s="118"/>
      <c r="F30" s="118" t="str">
        <f>IFERROR(__xludf.DUMMYFUNCTION("""COMPUTED_VALUE"""),"no")</f>
        <v>no</v>
      </c>
      <c r="G30" s="119">
        <v>0.0</v>
      </c>
      <c r="H30" s="1"/>
    </row>
    <row r="31" ht="15.75" customHeight="1">
      <c r="A31" s="45" t="s">
        <v>1360</v>
      </c>
      <c r="B31" s="118" t="s">
        <v>1354</v>
      </c>
      <c r="C31" s="4" t="s">
        <v>1355</v>
      </c>
      <c r="E31" s="118"/>
      <c r="F31" s="118" t="str">
        <f>IFERROR(__xludf.DUMMYFUNCTION("""COMPUTED_VALUE"""),"n_a")</f>
        <v>n_a</v>
      </c>
      <c r="G31" s="119">
        <v>0.0</v>
      </c>
      <c r="H31" s="1"/>
    </row>
    <row r="32" ht="15.75" customHeight="1">
      <c r="A32" s="45" t="s">
        <v>1361</v>
      </c>
      <c r="B32" s="122" t="s">
        <v>1362</v>
      </c>
      <c r="C32" s="30" t="s">
        <v>1363</v>
      </c>
      <c r="E32" s="118"/>
      <c r="F32" s="118" t="str">
        <f>IFERROR(__xludf.DUMMYFUNCTION("""COMPUTED_VALUE"""),"very_effective_high_positive_im")</f>
        <v>very_effective_high_positive_im</v>
      </c>
      <c r="G32" s="119">
        <v>5.0</v>
      </c>
      <c r="H32" s="1"/>
    </row>
    <row r="33" ht="15.75" customHeight="1">
      <c r="A33" s="45" t="s">
        <v>1361</v>
      </c>
      <c r="B33" s="122" t="s">
        <v>1364</v>
      </c>
      <c r="C33" s="30" t="s">
        <v>1365</v>
      </c>
      <c r="E33" s="118"/>
      <c r="F33" s="118" t="str">
        <f>IFERROR(__xludf.DUMMYFUNCTION("""COMPUTED_VALUE"""),"medium_impact")</f>
        <v>medium_impact</v>
      </c>
      <c r="G33" s="119">
        <v>3.0</v>
      </c>
      <c r="H33" s="1"/>
    </row>
    <row r="34" ht="15.75" customHeight="1">
      <c r="A34" s="45" t="s">
        <v>1361</v>
      </c>
      <c r="B34" s="122" t="s">
        <v>1366</v>
      </c>
      <c r="C34" s="30" t="s">
        <v>1367</v>
      </c>
      <c r="E34" s="118"/>
      <c r="F34" s="118" t="str">
        <f>IFERROR(__xludf.DUMMYFUNCTION("""COMPUTED_VALUE"""),"satisfactory_improvement_requir")</f>
        <v>satisfactory_improvement_requir</v>
      </c>
      <c r="G34" s="119">
        <v>2.0</v>
      </c>
      <c r="H34" s="1"/>
    </row>
    <row r="35" ht="15.75" customHeight="1">
      <c r="A35" s="45" t="s">
        <v>1361</v>
      </c>
      <c r="B35" s="122" t="s">
        <v>1368</v>
      </c>
      <c r="C35" s="30" t="s">
        <v>1369</v>
      </c>
      <c r="E35" s="118"/>
      <c r="F35" s="118" t="str">
        <f>IFERROR(__xludf.DUMMYFUNCTION("""COMPUTED_VALUE"""),"not_satisfactory__low_impact")</f>
        <v>not_satisfactory__low_impact</v>
      </c>
      <c r="G35" s="119">
        <v>0.0</v>
      </c>
      <c r="H35" s="1"/>
    </row>
    <row r="36" ht="15.75" customHeight="1">
      <c r="A36" s="45" t="s">
        <v>1370</v>
      </c>
      <c r="B36" s="118" t="s">
        <v>1371</v>
      </c>
      <c r="C36" s="30" t="s">
        <v>1372</v>
      </c>
      <c r="E36" s="118"/>
      <c r="F36" s="118" t="str">
        <f>IFERROR(__xludf.DUMMYFUNCTION("""COMPUTED_VALUE"""),"less_than_500,000_ngn")</f>
        <v>less_than_500,000_ngn</v>
      </c>
      <c r="G36" s="119"/>
      <c r="H36" s="1"/>
    </row>
    <row r="37" ht="15.75" customHeight="1">
      <c r="A37" s="45" t="s">
        <v>1370</v>
      </c>
      <c r="B37" s="118" t="s">
        <v>1373</v>
      </c>
      <c r="C37" s="30" t="s">
        <v>1374</v>
      </c>
      <c r="E37" s="118"/>
      <c r="F37" s="118" t="str">
        <f>IFERROR(__xludf.DUMMYFUNCTION("""COMPUTED_VALUE"""),",000__1,000,000_ngn")</f>
        <v>,000__1,000,000_ngn</v>
      </c>
      <c r="G37" s="119"/>
      <c r="H37" s="1"/>
    </row>
    <row r="38" ht="15.75" customHeight="1">
      <c r="A38" s="45" t="s">
        <v>1370</v>
      </c>
      <c r="B38" s="118" t="s">
        <v>1375</v>
      </c>
      <c r="C38" s="30" t="s">
        <v>1376</v>
      </c>
      <c r="E38" s="118"/>
      <c r="F38" s="118" t="str">
        <f>IFERROR(__xludf.DUMMYFUNCTION("""COMPUTED_VALUE"""),",000,000__2,500,000_ngn")</f>
        <v>,000,000__2,500,000_ngn</v>
      </c>
      <c r="G38" s="119"/>
      <c r="H38" s="1"/>
    </row>
    <row r="39" ht="15.75" customHeight="1">
      <c r="A39" s="45" t="s">
        <v>1370</v>
      </c>
      <c r="B39" s="118" t="s">
        <v>1377</v>
      </c>
      <c r="C39" s="30" t="s">
        <v>1378</v>
      </c>
      <c r="E39" s="118"/>
      <c r="F39" s="118" t="str">
        <f>IFERROR(__xludf.DUMMYFUNCTION("""COMPUTED_VALUE"""),",500,000__5,000,000_ngn")</f>
        <v>,500,000__5,000,000_ngn</v>
      </c>
      <c r="G39" s="119"/>
      <c r="H39" s="1"/>
    </row>
    <row r="40" ht="15.75" customHeight="1">
      <c r="A40" s="1" t="s">
        <v>1379</v>
      </c>
      <c r="B40" s="118" t="s">
        <v>1380</v>
      </c>
      <c r="C40" s="4" t="s">
        <v>1381</v>
      </c>
      <c r="E40" s="118"/>
      <c r="F40" s="118" t="str">
        <f>IFERROR(__xludf.DUMMYFUNCTION("""COMPUTED_VALUE"""),"abia")</f>
        <v>abia</v>
      </c>
      <c r="G40" s="1"/>
      <c r="H40" s="1"/>
    </row>
    <row r="41" ht="15.75" customHeight="1">
      <c r="A41" s="1" t="s">
        <v>1379</v>
      </c>
      <c r="B41" s="118" t="s">
        <v>1382</v>
      </c>
      <c r="C41" s="4" t="s">
        <v>1383</v>
      </c>
      <c r="E41" s="118"/>
      <c r="F41" s="118" t="str">
        <f>IFERROR(__xludf.DUMMYFUNCTION("""COMPUTED_VALUE"""),"adamawa")</f>
        <v>adamawa</v>
      </c>
      <c r="G41" s="1"/>
      <c r="H41" s="1"/>
    </row>
    <row r="42" ht="15.75" customHeight="1">
      <c r="A42" s="1" t="s">
        <v>1379</v>
      </c>
      <c r="B42" s="118" t="s">
        <v>1384</v>
      </c>
      <c r="C42" s="4" t="s">
        <v>1385</v>
      </c>
      <c r="E42" s="118"/>
      <c r="F42" s="118" t="str">
        <f>IFERROR(__xludf.DUMMYFUNCTION("""COMPUTED_VALUE"""),"akwa_ibom")</f>
        <v>akwa_ibom</v>
      </c>
      <c r="G42" s="1"/>
      <c r="H42" s="1"/>
    </row>
    <row r="43" ht="15.75" customHeight="1">
      <c r="A43" s="1" t="s">
        <v>1379</v>
      </c>
      <c r="B43" s="118" t="s">
        <v>1386</v>
      </c>
      <c r="C43" s="4" t="s">
        <v>1387</v>
      </c>
      <c r="E43" s="118"/>
      <c r="F43" s="118" t="str">
        <f>IFERROR(__xludf.DUMMYFUNCTION("""COMPUTED_VALUE"""),"anambra")</f>
        <v>anambra</v>
      </c>
      <c r="G43" s="1"/>
      <c r="H43" s="1"/>
    </row>
    <row r="44" ht="15.75" customHeight="1">
      <c r="A44" s="1" t="s">
        <v>1379</v>
      </c>
      <c r="B44" s="118" t="s">
        <v>1388</v>
      </c>
      <c r="C44" s="4" t="s">
        <v>1389</v>
      </c>
      <c r="E44" s="118"/>
      <c r="F44" s="118" t="str">
        <f>IFERROR(__xludf.DUMMYFUNCTION("""COMPUTED_VALUE"""),"bauchi")</f>
        <v>bauchi</v>
      </c>
      <c r="G44" s="1"/>
      <c r="H44" s="1"/>
    </row>
    <row r="45" ht="15.75" customHeight="1">
      <c r="A45" s="1" t="s">
        <v>1379</v>
      </c>
      <c r="B45" s="118" t="s">
        <v>1390</v>
      </c>
      <c r="C45" s="4" t="s">
        <v>1391</v>
      </c>
      <c r="E45" s="118"/>
      <c r="F45" s="118" t="str">
        <f>IFERROR(__xludf.DUMMYFUNCTION("""COMPUTED_VALUE"""),"bayelsa")</f>
        <v>bayelsa</v>
      </c>
      <c r="G45" s="1"/>
      <c r="H45" s="1"/>
    </row>
    <row r="46" ht="15.75" customHeight="1">
      <c r="A46" s="1" t="s">
        <v>1379</v>
      </c>
      <c r="B46" s="118" t="s">
        <v>1392</v>
      </c>
      <c r="C46" s="4" t="s">
        <v>1393</v>
      </c>
      <c r="E46" s="118"/>
      <c r="F46" s="118" t="str">
        <f>IFERROR(__xludf.DUMMYFUNCTION("""COMPUTED_VALUE"""),"benue")</f>
        <v>benue</v>
      </c>
      <c r="G46" s="1"/>
      <c r="H46" s="1"/>
    </row>
    <row r="47" ht="15.75" customHeight="1">
      <c r="A47" s="1" t="s">
        <v>1379</v>
      </c>
      <c r="B47" s="118" t="s">
        <v>1394</v>
      </c>
      <c r="C47" s="4" t="s">
        <v>1395</v>
      </c>
      <c r="E47" s="118"/>
      <c r="F47" s="118" t="str">
        <f>IFERROR(__xludf.DUMMYFUNCTION("""COMPUTED_VALUE"""),"borno")</f>
        <v>borno</v>
      </c>
      <c r="G47" s="1"/>
      <c r="H47" s="1"/>
    </row>
    <row r="48" ht="15.75" customHeight="1">
      <c r="A48" s="1" t="s">
        <v>1379</v>
      </c>
      <c r="B48" s="118" t="s">
        <v>1396</v>
      </c>
      <c r="C48" s="4" t="s">
        <v>1397</v>
      </c>
      <c r="E48" s="118"/>
      <c r="F48" s="118" t="str">
        <f>IFERROR(__xludf.DUMMYFUNCTION("""COMPUTED_VALUE"""),"cross_river")</f>
        <v>cross_river</v>
      </c>
      <c r="G48" s="1"/>
      <c r="H48" s="1"/>
    </row>
    <row r="49" ht="15.75" customHeight="1">
      <c r="A49" s="123" t="s">
        <v>1379</v>
      </c>
      <c r="B49" s="1" t="s">
        <v>1398</v>
      </c>
      <c r="C49" s="121" t="s">
        <v>1399</v>
      </c>
      <c r="E49" s="118"/>
      <c r="F49" s="118" t="str">
        <f>IFERROR(__xludf.DUMMYFUNCTION("""COMPUTED_VALUE"""),"delta")</f>
        <v>delta</v>
      </c>
      <c r="G49" s="1"/>
      <c r="H49" s="1"/>
    </row>
    <row r="50" ht="15.75" customHeight="1">
      <c r="A50" s="123" t="s">
        <v>1379</v>
      </c>
      <c r="B50" s="1" t="s">
        <v>1400</v>
      </c>
      <c r="C50" s="121" t="s">
        <v>1401</v>
      </c>
      <c r="E50" s="118"/>
      <c r="F50" s="118" t="str">
        <f>IFERROR(__xludf.DUMMYFUNCTION("""COMPUTED_VALUE"""),"ebonyi")</f>
        <v>ebonyi</v>
      </c>
      <c r="G50" s="1"/>
      <c r="H50" s="1"/>
    </row>
    <row r="51" ht="15.75" customHeight="1">
      <c r="A51" s="123" t="s">
        <v>1379</v>
      </c>
      <c r="B51" s="1" t="s">
        <v>1402</v>
      </c>
      <c r="C51" s="121" t="s">
        <v>1403</v>
      </c>
      <c r="E51" s="118"/>
      <c r="F51" s="118" t="str">
        <f>IFERROR(__xludf.DUMMYFUNCTION("""COMPUTED_VALUE"""),"edo")</f>
        <v>edo</v>
      </c>
      <c r="G51" s="1"/>
      <c r="H51" s="1"/>
    </row>
    <row r="52" ht="15.75" customHeight="1">
      <c r="A52" s="123" t="s">
        <v>1379</v>
      </c>
      <c r="B52" s="1" t="s">
        <v>1404</v>
      </c>
      <c r="C52" s="121" t="s">
        <v>1405</v>
      </c>
      <c r="E52" s="118"/>
      <c r="F52" s="118" t="str">
        <f>IFERROR(__xludf.DUMMYFUNCTION("""COMPUTED_VALUE"""),"ekiti")</f>
        <v>ekiti</v>
      </c>
      <c r="G52" s="1"/>
      <c r="H52" s="1"/>
    </row>
    <row r="53" ht="15.75" customHeight="1">
      <c r="A53" s="123" t="s">
        <v>1379</v>
      </c>
      <c r="B53" s="1" t="s">
        <v>1406</v>
      </c>
      <c r="C53" s="121" t="s">
        <v>1407</v>
      </c>
      <c r="E53" s="118"/>
      <c r="F53" s="118" t="str">
        <f>IFERROR(__xludf.DUMMYFUNCTION("""COMPUTED_VALUE"""),"enugu")</f>
        <v>enugu</v>
      </c>
      <c r="G53" s="1"/>
      <c r="H53" s="1"/>
    </row>
    <row r="54" ht="15.75" customHeight="1">
      <c r="A54" s="123" t="s">
        <v>1379</v>
      </c>
      <c r="B54" s="1" t="s">
        <v>1408</v>
      </c>
      <c r="C54" s="121" t="s">
        <v>1409</v>
      </c>
      <c r="E54" s="118"/>
      <c r="F54" s="118" t="str">
        <f>IFERROR(__xludf.DUMMYFUNCTION("""COMPUTED_VALUE"""),"fct")</f>
        <v>fct</v>
      </c>
      <c r="G54" s="1"/>
      <c r="H54" s="1"/>
    </row>
    <row r="55" ht="15.75" customHeight="1">
      <c r="A55" s="123" t="s">
        <v>1379</v>
      </c>
      <c r="B55" s="1" t="s">
        <v>1410</v>
      </c>
      <c r="C55" s="121" t="s">
        <v>1411</v>
      </c>
      <c r="E55" s="118"/>
      <c r="F55" s="118" t="str">
        <f>IFERROR(__xludf.DUMMYFUNCTION("""COMPUTED_VALUE"""),"gombe")</f>
        <v>gombe</v>
      </c>
      <c r="G55" s="1"/>
      <c r="H55" s="1"/>
    </row>
    <row r="56" ht="15.75" customHeight="1">
      <c r="A56" s="123" t="s">
        <v>1379</v>
      </c>
      <c r="B56" s="1" t="s">
        <v>1412</v>
      </c>
      <c r="C56" s="4" t="s">
        <v>1413</v>
      </c>
      <c r="E56" s="118"/>
      <c r="F56" s="118" t="str">
        <f>IFERROR(__xludf.DUMMYFUNCTION("""COMPUTED_VALUE"""),"imo")</f>
        <v>imo</v>
      </c>
      <c r="G56" s="1"/>
      <c r="H56" s="1"/>
    </row>
    <row r="57" ht="15.75" customHeight="1">
      <c r="A57" s="123" t="s">
        <v>1379</v>
      </c>
      <c r="B57" s="1" t="s">
        <v>1414</v>
      </c>
      <c r="C57" s="4" t="s">
        <v>1415</v>
      </c>
      <c r="E57" s="118"/>
      <c r="F57" s="118" t="str">
        <f>IFERROR(__xludf.DUMMYFUNCTION("""COMPUTED_VALUE"""),"jigawa")</f>
        <v>jigawa</v>
      </c>
      <c r="G57" s="1"/>
      <c r="H57" s="1"/>
    </row>
    <row r="58" ht="15.75" customHeight="1">
      <c r="A58" s="123" t="s">
        <v>1379</v>
      </c>
      <c r="B58" s="1" t="s">
        <v>1416</v>
      </c>
      <c r="C58" s="4" t="s">
        <v>1417</v>
      </c>
      <c r="E58" s="118"/>
      <c r="F58" s="118" t="str">
        <f>IFERROR(__xludf.DUMMYFUNCTION("""COMPUTED_VALUE"""),"kaduna")</f>
        <v>kaduna</v>
      </c>
      <c r="G58" s="1"/>
      <c r="H58" s="1"/>
    </row>
    <row r="59" ht="15.75" customHeight="1">
      <c r="A59" s="123" t="s">
        <v>1379</v>
      </c>
      <c r="B59" s="1" t="s">
        <v>1418</v>
      </c>
      <c r="C59" s="4" t="s">
        <v>1419</v>
      </c>
      <c r="E59" s="118"/>
      <c r="F59" s="118" t="str">
        <f>IFERROR(__xludf.DUMMYFUNCTION("""COMPUTED_VALUE"""),"kano")</f>
        <v>kano</v>
      </c>
      <c r="G59" s="1"/>
      <c r="H59" s="1"/>
    </row>
    <row r="60" ht="15.75" customHeight="1">
      <c r="A60" s="123" t="s">
        <v>1379</v>
      </c>
      <c r="B60" s="118" t="s">
        <v>1420</v>
      </c>
      <c r="C60" s="4" t="s">
        <v>1421</v>
      </c>
      <c r="E60" s="118"/>
      <c r="F60" s="118" t="str">
        <f>IFERROR(__xludf.DUMMYFUNCTION("""COMPUTED_VALUE"""),"katsina")</f>
        <v>katsina</v>
      </c>
      <c r="G60" s="1"/>
      <c r="H60" s="1"/>
    </row>
    <row r="61" ht="15.75" customHeight="1">
      <c r="A61" s="123" t="s">
        <v>1379</v>
      </c>
      <c r="B61" s="1" t="s">
        <v>1422</v>
      </c>
      <c r="C61" s="4" t="s">
        <v>1423</v>
      </c>
      <c r="E61" s="118"/>
      <c r="F61" s="118" t="str">
        <f>IFERROR(__xludf.DUMMYFUNCTION("""COMPUTED_VALUE"""),"kebbi")</f>
        <v>kebbi</v>
      </c>
      <c r="G61" s="1"/>
      <c r="H61" s="1"/>
    </row>
    <row r="62" ht="15.75" customHeight="1">
      <c r="A62" s="123" t="s">
        <v>1379</v>
      </c>
      <c r="B62" s="1" t="s">
        <v>1424</v>
      </c>
      <c r="C62" s="4" t="s">
        <v>1425</v>
      </c>
      <c r="E62" s="118"/>
      <c r="F62" s="118" t="str">
        <f>IFERROR(__xludf.DUMMYFUNCTION("""COMPUTED_VALUE"""),"kogi")</f>
        <v>kogi</v>
      </c>
      <c r="G62" s="1"/>
      <c r="H62" s="1"/>
    </row>
    <row r="63" ht="15.75" customHeight="1">
      <c r="A63" s="121" t="s">
        <v>1379</v>
      </c>
      <c r="B63" s="1" t="s">
        <v>1426</v>
      </c>
      <c r="C63" s="4" t="s">
        <v>1427</v>
      </c>
      <c r="E63" s="118"/>
      <c r="F63" s="118" t="str">
        <f>IFERROR(__xludf.DUMMYFUNCTION("""COMPUTED_VALUE"""),"kwara")</f>
        <v>kwara</v>
      </c>
      <c r="G63" s="1"/>
      <c r="H63" s="1"/>
    </row>
    <row r="64" ht="15.75" customHeight="1">
      <c r="A64" s="121" t="s">
        <v>1379</v>
      </c>
      <c r="B64" s="1" t="s">
        <v>1428</v>
      </c>
      <c r="C64" s="4" t="s">
        <v>1429</v>
      </c>
      <c r="E64" s="118"/>
      <c r="F64" s="118" t="str">
        <f>IFERROR(__xludf.DUMMYFUNCTION("""COMPUTED_VALUE"""),"lagos")</f>
        <v>lagos</v>
      </c>
      <c r="G64" s="1"/>
      <c r="H64" s="1"/>
    </row>
    <row r="65" ht="15.75" customHeight="1">
      <c r="A65" s="121" t="s">
        <v>1379</v>
      </c>
      <c r="B65" s="1" t="s">
        <v>1430</v>
      </c>
      <c r="C65" s="4" t="s">
        <v>1431</v>
      </c>
      <c r="E65" s="118"/>
      <c r="F65" s="118" t="str">
        <f>IFERROR(__xludf.DUMMYFUNCTION("""COMPUTED_VALUE"""),"nasarawa")</f>
        <v>nasarawa</v>
      </c>
      <c r="G65" s="1"/>
      <c r="H65" s="1"/>
    </row>
    <row r="66" ht="15.75" customHeight="1">
      <c r="A66" s="121" t="s">
        <v>1379</v>
      </c>
      <c r="B66" s="123" t="s">
        <v>1432</v>
      </c>
      <c r="C66" s="4" t="s">
        <v>1433</v>
      </c>
      <c r="E66" s="118"/>
      <c r="F66" s="118" t="str">
        <f>IFERROR(__xludf.DUMMYFUNCTION("""COMPUTED_VALUE"""),"niger")</f>
        <v>niger</v>
      </c>
      <c r="G66" s="123"/>
      <c r="H66" s="123"/>
    </row>
    <row r="67" ht="15.75" customHeight="1">
      <c r="A67" s="121" t="s">
        <v>1379</v>
      </c>
      <c r="B67" s="1" t="s">
        <v>1434</v>
      </c>
      <c r="C67" s="4" t="s">
        <v>1435</v>
      </c>
      <c r="E67" s="118"/>
      <c r="F67" s="118" t="str">
        <f>IFERROR(__xludf.DUMMYFUNCTION("""COMPUTED_VALUE"""),"ogun")</f>
        <v>ogun</v>
      </c>
      <c r="G67" s="1"/>
      <c r="H67" s="1"/>
    </row>
    <row r="68" ht="15.75" customHeight="1">
      <c r="A68" s="121" t="s">
        <v>1379</v>
      </c>
      <c r="B68" s="123" t="s">
        <v>1436</v>
      </c>
      <c r="C68" s="4" t="s">
        <v>1437</v>
      </c>
      <c r="E68" s="118"/>
      <c r="F68" s="118" t="str">
        <f>IFERROR(__xludf.DUMMYFUNCTION("""COMPUTED_VALUE"""),"ondo")</f>
        <v>ondo</v>
      </c>
      <c r="G68" s="123"/>
      <c r="H68" s="123"/>
    </row>
    <row r="69" ht="15.75" customHeight="1">
      <c r="A69" s="121" t="s">
        <v>1379</v>
      </c>
      <c r="B69" s="123" t="s">
        <v>1438</v>
      </c>
      <c r="C69" s="4" t="s">
        <v>1439</v>
      </c>
      <c r="E69" s="118"/>
      <c r="F69" s="118" t="str">
        <f>IFERROR(__xludf.DUMMYFUNCTION("""COMPUTED_VALUE"""),"oyo")</f>
        <v>oyo</v>
      </c>
      <c r="G69" s="123"/>
      <c r="H69" s="123"/>
    </row>
    <row r="70" ht="15.75" customHeight="1">
      <c r="A70" s="121" t="s">
        <v>1379</v>
      </c>
      <c r="B70" s="123" t="s">
        <v>1440</v>
      </c>
      <c r="C70" s="4" t="s">
        <v>1441</v>
      </c>
      <c r="E70" s="118"/>
      <c r="F70" s="118" t="str">
        <f>IFERROR(__xludf.DUMMYFUNCTION("""COMPUTED_VALUE"""),"plateau")</f>
        <v>plateau</v>
      </c>
      <c r="G70" s="123"/>
      <c r="H70" s="123"/>
    </row>
    <row r="71" ht="15.75" customHeight="1">
      <c r="A71" s="121" t="s">
        <v>1379</v>
      </c>
      <c r="B71" s="123" t="s">
        <v>1442</v>
      </c>
      <c r="C71" s="4" t="s">
        <v>1443</v>
      </c>
      <c r="E71" s="118"/>
      <c r="F71" s="118" t="str">
        <f>IFERROR(__xludf.DUMMYFUNCTION("""COMPUTED_VALUE"""),"rivers")</f>
        <v>rivers</v>
      </c>
      <c r="G71" s="123"/>
      <c r="H71" s="123"/>
    </row>
    <row r="72" ht="15.75" customHeight="1">
      <c r="A72" s="121" t="s">
        <v>1379</v>
      </c>
      <c r="B72" s="123" t="s">
        <v>1444</v>
      </c>
      <c r="C72" s="4" t="s">
        <v>1445</v>
      </c>
      <c r="E72" s="118"/>
      <c r="F72" s="118" t="str">
        <f>IFERROR(__xludf.DUMMYFUNCTION("""COMPUTED_VALUE"""),"sokoto")</f>
        <v>sokoto</v>
      </c>
      <c r="G72" s="123"/>
      <c r="H72" s="123"/>
    </row>
    <row r="73" ht="15.75" customHeight="1">
      <c r="A73" s="121" t="s">
        <v>1379</v>
      </c>
      <c r="B73" s="123" t="s">
        <v>1446</v>
      </c>
      <c r="C73" s="4" t="s">
        <v>1447</v>
      </c>
      <c r="E73" s="118"/>
      <c r="F73" s="118" t="str">
        <f>IFERROR(__xludf.DUMMYFUNCTION("""COMPUTED_VALUE"""),"taraba")</f>
        <v>taraba</v>
      </c>
      <c r="G73" s="123"/>
      <c r="H73" s="123"/>
    </row>
    <row r="74" ht="15.75" customHeight="1">
      <c r="A74" s="123" t="s">
        <v>1379</v>
      </c>
      <c r="B74" s="123" t="s">
        <v>1448</v>
      </c>
      <c r="C74" s="4" t="s">
        <v>1449</v>
      </c>
      <c r="E74" s="118"/>
      <c r="F74" s="118" t="str">
        <f>IFERROR(__xludf.DUMMYFUNCTION("""COMPUTED_VALUE"""),"yobe")</f>
        <v>yobe</v>
      </c>
      <c r="G74" s="123"/>
      <c r="H74" s="123"/>
    </row>
    <row r="75" ht="15.75" customHeight="1">
      <c r="A75" s="123" t="s">
        <v>1379</v>
      </c>
      <c r="B75" s="123" t="s">
        <v>1450</v>
      </c>
      <c r="C75" s="4" t="s">
        <v>1451</v>
      </c>
      <c r="E75" s="118"/>
      <c r="F75" s="118" t="str">
        <f>IFERROR(__xludf.DUMMYFUNCTION("""COMPUTED_VALUE"""),"zamfara")</f>
        <v>zamfara</v>
      </c>
      <c r="G75" s="123"/>
      <c r="H75" s="123"/>
    </row>
    <row r="76" ht="15.75" customHeight="1">
      <c r="A76" s="123"/>
      <c r="B76" s="123"/>
      <c r="E76" s="118"/>
      <c r="F76" s="118"/>
      <c r="G76" s="123"/>
      <c r="H76" s="123"/>
    </row>
    <row r="77" ht="15.75" customHeight="1">
      <c r="A77" s="123"/>
      <c r="B77" s="123"/>
      <c r="E77" s="118"/>
      <c r="F77" s="118"/>
      <c r="G77" s="123"/>
      <c r="H77" s="123"/>
    </row>
    <row r="78" ht="15.75" customHeight="1">
      <c r="A78" s="123"/>
      <c r="B78" s="123"/>
      <c r="E78" s="118"/>
      <c r="F78" s="118"/>
      <c r="G78" s="123"/>
      <c r="H78" s="123"/>
    </row>
    <row r="79" ht="15.75" customHeight="1">
      <c r="A79" s="123"/>
      <c r="B79" s="118"/>
      <c r="E79" s="121"/>
      <c r="F79" s="118"/>
      <c r="G79" s="1"/>
      <c r="H79" s="1"/>
    </row>
    <row r="80" ht="15.75" customHeight="1">
      <c r="A80" s="123"/>
      <c r="B80" s="118"/>
      <c r="E80" s="121"/>
      <c r="F80" s="118"/>
      <c r="G80" s="1"/>
      <c r="H80" s="1"/>
    </row>
    <row r="81" ht="15.75" customHeight="1">
      <c r="A81" s="123"/>
      <c r="B81" s="118"/>
      <c r="E81" s="121"/>
      <c r="F81" s="118"/>
      <c r="G81" s="1"/>
      <c r="H81" s="1"/>
    </row>
    <row r="82" ht="15.75" customHeight="1">
      <c r="A82" s="123"/>
      <c r="B82" s="118"/>
      <c r="E82" s="121"/>
      <c r="F82" s="118"/>
      <c r="G82" s="1"/>
      <c r="H82" s="1"/>
    </row>
    <row r="83" ht="15.75" customHeight="1">
      <c r="A83" s="123"/>
      <c r="B83" s="118"/>
      <c r="E83" s="121"/>
      <c r="F83" s="118"/>
      <c r="G83" s="1"/>
      <c r="H83" s="1"/>
    </row>
    <row r="84" ht="15.75" customHeight="1">
      <c r="A84" s="123"/>
      <c r="B84" s="118"/>
      <c r="E84" s="121"/>
      <c r="F84" s="118"/>
      <c r="G84" s="1"/>
      <c r="H84" s="1"/>
    </row>
    <row r="85" ht="15.75" customHeight="1">
      <c r="A85" s="121"/>
      <c r="B85" s="118"/>
      <c r="C85" s="121"/>
      <c r="E85" s="121"/>
      <c r="F85" s="118"/>
      <c r="G85" s="1"/>
      <c r="H85" s="1"/>
    </row>
    <row r="86" ht="15.75" customHeight="1">
      <c r="A86" s="121"/>
      <c r="B86" s="118"/>
      <c r="C86" s="1"/>
      <c r="E86" s="121"/>
      <c r="F86" s="118"/>
      <c r="G86" s="1"/>
      <c r="H86" s="1"/>
    </row>
    <row r="87" ht="15.75" customHeight="1">
      <c r="A87" s="121"/>
      <c r="B87" s="118"/>
      <c r="C87" s="121"/>
      <c r="E87" s="121"/>
      <c r="F87" s="118"/>
      <c r="G87" s="1"/>
      <c r="H87" s="1"/>
    </row>
    <row r="88" ht="15.75" customHeight="1">
      <c r="A88" s="121"/>
      <c r="B88" s="118"/>
      <c r="C88" s="1"/>
      <c r="E88" s="121"/>
      <c r="F88" s="118"/>
      <c r="G88" s="1"/>
      <c r="H88" s="1"/>
    </row>
    <row r="89" ht="15.75" customHeight="1">
      <c r="A89" s="121"/>
      <c r="B89" s="118"/>
      <c r="C89" s="124"/>
      <c r="E89" s="121"/>
      <c r="F89" s="118"/>
      <c r="G89" s="1"/>
      <c r="H89" s="1"/>
    </row>
    <row r="90" ht="15.75" customHeight="1">
      <c r="A90" s="121"/>
      <c r="B90" s="118"/>
      <c r="C90" s="121"/>
      <c r="E90" s="121"/>
      <c r="F90" s="118"/>
      <c r="G90" s="1"/>
      <c r="H90" s="1"/>
    </row>
    <row r="91" ht="15.75" customHeight="1">
      <c r="A91" s="121"/>
      <c r="B91" s="118"/>
      <c r="C91" s="121"/>
      <c r="E91" s="121"/>
      <c r="F91" s="118"/>
      <c r="G91" s="1"/>
      <c r="H91" s="1"/>
    </row>
    <row r="92" ht="15.75" customHeight="1">
      <c r="A92" s="121"/>
      <c r="B92" s="118"/>
      <c r="E92" s="121"/>
      <c r="F92" s="118"/>
      <c r="G92" s="1"/>
      <c r="H92" s="1"/>
    </row>
    <row r="93" ht="15.75" customHeight="1">
      <c r="A93" s="121"/>
      <c r="B93" s="118"/>
      <c r="E93" s="121"/>
      <c r="F93" s="118"/>
      <c r="G93" s="1"/>
      <c r="H93" s="1"/>
    </row>
    <row r="94" ht="15.75" customHeight="1">
      <c r="A94" s="121"/>
      <c r="B94" s="118"/>
      <c r="E94" s="121"/>
      <c r="F94" s="118"/>
      <c r="G94" s="1"/>
      <c r="H94" s="1"/>
    </row>
    <row r="95" ht="15.75" customHeight="1">
      <c r="A95" s="121"/>
      <c r="B95" s="118"/>
      <c r="E95" s="121"/>
      <c r="F95" s="118"/>
      <c r="G95" s="1"/>
      <c r="H95" s="1"/>
    </row>
    <row r="96" ht="15.75" customHeight="1">
      <c r="A96" s="121"/>
      <c r="B96" s="118"/>
      <c r="E96" s="121"/>
      <c r="F96" s="118"/>
      <c r="G96" s="1"/>
      <c r="H96" s="1"/>
    </row>
    <row r="97" ht="15.75" customHeight="1">
      <c r="A97" s="121"/>
      <c r="B97" s="118"/>
      <c r="E97" s="121"/>
      <c r="F97" s="118"/>
      <c r="G97" s="1"/>
      <c r="H97" s="1"/>
    </row>
    <row r="98" ht="15.75" customHeight="1">
      <c r="A98" s="121"/>
      <c r="B98" s="118"/>
      <c r="E98" s="121"/>
      <c r="F98" s="118"/>
      <c r="G98" s="1"/>
      <c r="H98" s="1"/>
    </row>
    <row r="99" ht="15.75" customHeight="1">
      <c r="A99" s="121"/>
      <c r="B99" s="118"/>
      <c r="E99" s="121"/>
      <c r="F99" s="118"/>
      <c r="G99" s="1"/>
      <c r="H99" s="1"/>
    </row>
    <row r="100" ht="15.75" customHeight="1">
      <c r="A100" s="121"/>
      <c r="B100" s="118"/>
      <c r="E100" s="121"/>
      <c r="F100" s="118"/>
      <c r="G100" s="1"/>
      <c r="H100" s="1"/>
    </row>
    <row r="101" ht="15.75" customHeight="1">
      <c r="A101" s="121"/>
      <c r="B101" s="118"/>
      <c r="E101" s="121"/>
      <c r="F101" s="118"/>
      <c r="G101" s="1"/>
      <c r="H101" s="1"/>
    </row>
    <row r="102" ht="15.75" customHeight="1">
      <c r="A102" s="121"/>
      <c r="B102" s="118"/>
      <c r="E102" s="121"/>
      <c r="F102" s="118"/>
      <c r="G102" s="1"/>
      <c r="H102" s="1"/>
    </row>
    <row r="103" ht="15.75" customHeight="1">
      <c r="A103" s="121"/>
      <c r="B103" s="118"/>
      <c r="E103" s="121"/>
      <c r="F103" s="118"/>
      <c r="G103" s="1"/>
      <c r="H103" s="1"/>
    </row>
    <row r="104" ht="15.75" customHeight="1">
      <c r="A104" s="121"/>
      <c r="B104" s="118"/>
      <c r="E104" s="121"/>
      <c r="F104" s="118"/>
      <c r="G104" s="1"/>
      <c r="H104" s="1"/>
    </row>
    <row r="105" ht="15.75" customHeight="1">
      <c r="A105" s="121"/>
      <c r="B105" s="118"/>
      <c r="E105" s="121"/>
      <c r="F105" s="118"/>
      <c r="G105" s="1"/>
      <c r="H105" s="1"/>
    </row>
    <row r="106" ht="15.75" customHeight="1">
      <c r="A106" s="1"/>
      <c r="B106" s="1"/>
      <c r="E106" s="118"/>
      <c r="F106" s="118"/>
      <c r="G106" s="1"/>
      <c r="H106" s="1"/>
    </row>
    <row r="107" ht="15.75" customHeight="1">
      <c r="A107" s="1"/>
      <c r="B107" s="1"/>
      <c r="E107" s="118"/>
      <c r="F107" s="118"/>
      <c r="G107" s="1"/>
      <c r="H107" s="1"/>
    </row>
    <row r="108" ht="15.75" customHeight="1">
      <c r="A108" s="1"/>
      <c r="B108" s="118"/>
      <c r="E108" s="121"/>
      <c r="F108" s="118"/>
      <c r="G108" s="121"/>
      <c r="H108" s="121"/>
    </row>
    <row r="109" ht="15.75" customHeight="1">
      <c r="A109" s="1"/>
      <c r="B109" s="118"/>
      <c r="E109" s="121"/>
      <c r="F109" s="118"/>
      <c r="G109" s="121"/>
      <c r="H109" s="121"/>
    </row>
    <row r="110" ht="15.75" customHeight="1">
      <c r="A110" s="1"/>
      <c r="B110" s="118"/>
      <c r="E110" s="121"/>
      <c r="F110" s="118"/>
      <c r="G110" s="121"/>
    </row>
    <row r="111" ht="15.75" customHeight="1">
      <c r="A111" s="1"/>
      <c r="B111" s="118"/>
      <c r="E111" s="121"/>
      <c r="F111" s="118"/>
      <c r="G111" s="121"/>
      <c r="H111" s="121"/>
    </row>
    <row r="112" ht="15.75" customHeight="1">
      <c r="A112" s="1"/>
      <c r="B112" s="118"/>
      <c r="E112" s="125"/>
      <c r="F112" s="118"/>
      <c r="G112" s="3"/>
      <c r="H112" s="3"/>
    </row>
    <row r="113" ht="15.75" customHeight="1">
      <c r="A113" s="1"/>
      <c r="B113" s="118"/>
      <c r="E113" s="125"/>
      <c r="F113" s="118"/>
      <c r="G113" s="3"/>
      <c r="H113" s="3"/>
    </row>
    <row r="114" ht="15.75" customHeight="1">
      <c r="A114" s="1"/>
      <c r="B114" s="3"/>
      <c r="E114" s="118"/>
      <c r="F114" s="118"/>
      <c r="G114" s="3"/>
      <c r="H114" s="3"/>
    </row>
    <row r="115" ht="15.75" customHeight="1">
      <c r="A115" s="123"/>
      <c r="B115" s="1"/>
      <c r="E115" s="118"/>
      <c r="F115" s="118"/>
      <c r="G115" s="1"/>
      <c r="H115" s="1"/>
    </row>
    <row r="116" ht="15.75" customHeight="1">
      <c r="A116" s="123"/>
      <c r="B116" s="126"/>
      <c r="E116" s="118"/>
      <c r="F116" s="118"/>
      <c r="G116" s="126"/>
      <c r="H116" s="126"/>
    </row>
    <row r="117" ht="15.75" customHeight="1">
      <c r="A117" s="123"/>
      <c r="B117" s="1"/>
      <c r="C117" s="1"/>
      <c r="E117" s="118"/>
      <c r="F117" s="118"/>
      <c r="G117" s="1"/>
      <c r="H117" s="1"/>
    </row>
    <row r="118" ht="15.75" customHeight="1">
      <c r="A118" s="123"/>
      <c r="B118" s="1"/>
      <c r="C118" s="1"/>
      <c r="E118" s="118"/>
      <c r="F118" s="118"/>
      <c r="G118" s="1"/>
      <c r="H118" s="1"/>
    </row>
    <row r="119" ht="15.75" customHeight="1">
      <c r="A119" s="123"/>
      <c r="B119" s="1"/>
      <c r="C119" s="1"/>
      <c r="E119" s="118"/>
      <c r="F119" s="118"/>
      <c r="G119" s="1"/>
      <c r="H119" s="1"/>
    </row>
    <row r="120" ht="15.75" customHeight="1">
      <c r="A120" s="123"/>
      <c r="B120" s="1"/>
      <c r="C120" s="1"/>
      <c r="E120" s="118"/>
      <c r="F120" s="118"/>
      <c r="G120" s="1"/>
      <c r="H120" s="1"/>
    </row>
    <row r="121" ht="15.75" customHeight="1">
      <c r="A121" s="123"/>
      <c r="B121" s="1"/>
      <c r="C121" s="1"/>
      <c r="E121" s="118"/>
      <c r="F121" s="118"/>
      <c r="G121" s="1"/>
      <c r="H121" s="1"/>
    </row>
    <row r="122" ht="15.75" customHeight="1">
      <c r="A122" s="123"/>
      <c r="B122" s="1"/>
      <c r="C122" s="1"/>
      <c r="E122" s="118"/>
      <c r="F122" s="118"/>
      <c r="G122" s="1"/>
      <c r="H122" s="1"/>
    </row>
    <row r="123" ht="15.75" customHeight="1">
      <c r="A123" s="123"/>
      <c r="B123" s="1"/>
      <c r="C123" s="1"/>
      <c r="E123" s="118"/>
      <c r="F123" s="118"/>
      <c r="G123" s="1"/>
      <c r="H123" s="1"/>
    </row>
    <row r="124" ht="15.75" customHeight="1">
      <c r="A124" s="123"/>
      <c r="B124" s="1"/>
      <c r="C124" s="1"/>
      <c r="E124" s="118"/>
      <c r="F124" s="118"/>
      <c r="G124" s="1"/>
      <c r="H124" s="1"/>
    </row>
    <row r="125" ht="15.75" customHeight="1">
      <c r="A125" s="123"/>
      <c r="B125" s="1"/>
      <c r="C125" s="1"/>
      <c r="E125" s="118"/>
      <c r="F125" s="118"/>
      <c r="G125" s="1"/>
      <c r="H125" s="1"/>
    </row>
    <row r="126" ht="15.75" customHeight="1">
      <c r="A126" s="123"/>
      <c r="B126" s="1"/>
      <c r="C126" s="1"/>
      <c r="E126" s="118"/>
      <c r="F126" s="118"/>
      <c r="G126" s="1"/>
      <c r="H126" s="1"/>
    </row>
    <row r="127" ht="15.75" customHeight="1">
      <c r="A127" s="123"/>
      <c r="B127" s="1"/>
      <c r="C127" s="1"/>
      <c r="E127" s="118"/>
      <c r="F127" s="118"/>
      <c r="G127" s="1"/>
      <c r="H127" s="1"/>
    </row>
    <row r="128" ht="15.75" customHeight="1">
      <c r="A128" s="123"/>
      <c r="B128" s="1"/>
      <c r="C128" s="1"/>
      <c r="E128" s="118"/>
      <c r="F128" s="118"/>
      <c r="G128" s="1"/>
      <c r="H128" s="1"/>
    </row>
    <row r="129" ht="15.75" customHeight="1">
      <c r="A129" s="123"/>
      <c r="B129" s="1"/>
      <c r="C129" s="1"/>
      <c r="E129" s="118"/>
      <c r="F129" s="118"/>
      <c r="G129" s="1"/>
      <c r="H129" s="1"/>
    </row>
    <row r="130" ht="15.75" customHeight="1">
      <c r="A130" s="123"/>
      <c r="B130" s="1"/>
      <c r="C130" s="1"/>
      <c r="E130" s="118"/>
      <c r="F130" s="118"/>
      <c r="G130" s="1"/>
      <c r="H130" s="1"/>
    </row>
    <row r="131" ht="15.75" customHeight="1">
      <c r="A131" s="123"/>
      <c r="B131" s="1"/>
      <c r="C131" s="127"/>
      <c r="E131" s="118"/>
      <c r="F131" s="118"/>
      <c r="G131" s="1"/>
      <c r="H131" s="1"/>
    </row>
    <row r="132" ht="15.75" customHeight="1">
      <c r="A132" s="123"/>
      <c r="B132" s="1"/>
      <c r="C132" s="1"/>
      <c r="E132" s="118"/>
      <c r="F132" s="118"/>
      <c r="G132" s="1"/>
      <c r="H132" s="1"/>
    </row>
    <row r="133" ht="15.75" customHeight="1">
      <c r="A133" s="123"/>
      <c r="B133" s="1"/>
      <c r="C133" s="1"/>
      <c r="E133" s="118"/>
      <c r="F133" s="118"/>
      <c r="G133" s="1"/>
      <c r="H133" s="1"/>
    </row>
    <row r="134" ht="15.75" customHeight="1">
      <c r="A134" s="123"/>
      <c r="B134" s="1"/>
      <c r="C134" s="1"/>
      <c r="E134" s="118"/>
      <c r="F134" s="118"/>
      <c r="G134" s="1"/>
      <c r="H134" s="1"/>
    </row>
    <row r="135" ht="15.75" customHeight="1">
      <c r="A135" s="123"/>
      <c r="B135" s="1"/>
      <c r="C135" s="1"/>
      <c r="E135" s="118"/>
      <c r="F135" s="118"/>
      <c r="G135" s="1"/>
      <c r="H135" s="1"/>
    </row>
    <row r="136" ht="15.75" customHeight="1">
      <c r="A136" s="123"/>
      <c r="B136" s="1"/>
      <c r="C136" s="1"/>
      <c r="E136" s="118"/>
      <c r="F136" s="118"/>
      <c r="G136" s="1"/>
      <c r="H136" s="1"/>
    </row>
    <row r="137" ht="15.75" customHeight="1">
      <c r="A137" s="123"/>
      <c r="B137" s="1"/>
      <c r="C137" s="1"/>
      <c r="E137" s="118"/>
      <c r="F137" s="118"/>
      <c r="G137" s="1"/>
      <c r="H137" s="1"/>
    </row>
    <row r="138" ht="15.75" customHeight="1">
      <c r="A138" s="123"/>
      <c r="B138" s="1"/>
      <c r="C138" s="1"/>
      <c r="E138" s="118"/>
      <c r="F138" s="118"/>
      <c r="G138" s="1"/>
      <c r="H138" s="1"/>
    </row>
    <row r="139" ht="15.75" customHeight="1">
      <c r="A139" s="123"/>
      <c r="B139" s="1"/>
      <c r="C139" s="1"/>
      <c r="E139" s="118"/>
      <c r="F139" s="118"/>
      <c r="G139" s="1"/>
      <c r="H139" s="1"/>
    </row>
    <row r="140" ht="15.75" customHeight="1">
      <c r="A140" s="123"/>
      <c r="B140" s="1"/>
      <c r="C140" s="1"/>
      <c r="E140" s="118"/>
      <c r="F140" s="118"/>
      <c r="G140" s="1"/>
      <c r="H140" s="1"/>
    </row>
    <row r="141" ht="15.75" customHeight="1">
      <c r="A141" s="123"/>
      <c r="B141" s="1"/>
      <c r="C141" s="1"/>
      <c r="E141" s="118"/>
      <c r="F141" s="118"/>
      <c r="G141" s="1"/>
      <c r="H141" s="1"/>
    </row>
    <row r="142" ht="15.75" customHeight="1">
      <c r="A142" s="123"/>
      <c r="B142" s="1"/>
      <c r="C142" s="121"/>
      <c r="E142" s="118"/>
      <c r="F142" s="118"/>
      <c r="G142" s="1"/>
      <c r="H142" s="1"/>
    </row>
    <row r="143" ht="15.75" customHeight="1">
      <c r="A143" s="123"/>
      <c r="B143" s="1"/>
      <c r="C143" s="121"/>
      <c r="E143" s="118"/>
      <c r="F143" s="118"/>
      <c r="G143" s="1"/>
      <c r="H143" s="1"/>
    </row>
    <row r="144" ht="15.75" customHeight="1">
      <c r="A144" s="123"/>
      <c r="B144" s="1"/>
      <c r="C144" s="121"/>
      <c r="E144" s="118"/>
      <c r="F144" s="118"/>
      <c r="G144" s="1"/>
      <c r="H144" s="1"/>
    </row>
    <row r="145" ht="15.75" customHeight="1">
      <c r="A145" s="123"/>
      <c r="B145" s="1"/>
      <c r="C145" s="121"/>
      <c r="E145" s="118"/>
      <c r="F145" s="118"/>
      <c r="G145" s="1"/>
      <c r="H145" s="1"/>
    </row>
    <row r="146" ht="15.75" customHeight="1">
      <c r="A146" s="123"/>
      <c r="B146" s="118"/>
      <c r="C146" s="121"/>
      <c r="E146" s="118"/>
      <c r="F146" s="118"/>
      <c r="G146" s="1"/>
      <c r="H146" s="1"/>
    </row>
    <row r="147" ht="15.75" customHeight="1">
      <c r="A147" s="123"/>
      <c r="B147" s="118"/>
      <c r="C147" s="121"/>
      <c r="E147" s="118"/>
      <c r="F147" s="118"/>
      <c r="G147" s="1"/>
      <c r="H147" s="1"/>
    </row>
    <row r="148" ht="15.75" customHeight="1">
      <c r="A148" s="123"/>
      <c r="B148" s="118"/>
      <c r="C148" s="121"/>
      <c r="E148" s="118"/>
      <c r="F148" s="118"/>
      <c r="G148" s="1"/>
      <c r="H148" s="1"/>
    </row>
    <row r="149" ht="15.75" customHeight="1">
      <c r="A149" s="123"/>
      <c r="B149" s="118"/>
      <c r="C149" s="121"/>
      <c r="E149" s="118"/>
      <c r="F149" s="118"/>
      <c r="G149" s="1"/>
      <c r="H149" s="1"/>
    </row>
    <row r="150" ht="15.75" customHeight="1">
      <c r="A150" s="123"/>
      <c r="B150" s="118"/>
      <c r="C150" s="121"/>
      <c r="E150" s="118"/>
      <c r="F150" s="118"/>
      <c r="G150" s="1"/>
      <c r="H150" s="1"/>
    </row>
    <row r="151" ht="15.75" customHeight="1">
      <c r="A151" s="123"/>
      <c r="B151" s="118"/>
      <c r="C151" s="121"/>
      <c r="E151" s="118"/>
      <c r="F151" s="118"/>
      <c r="G151" s="1"/>
      <c r="H151" s="1"/>
    </row>
    <row r="152" ht="15.75" customHeight="1">
      <c r="A152" s="123"/>
      <c r="B152" s="118"/>
      <c r="C152" s="121"/>
      <c r="E152" s="118"/>
      <c r="F152" s="118"/>
      <c r="G152" s="1"/>
      <c r="H152" s="1"/>
    </row>
    <row r="153" ht="15.75" customHeight="1">
      <c r="A153" s="123"/>
      <c r="B153" s="118"/>
      <c r="C153" s="121"/>
      <c r="E153" s="118"/>
      <c r="F153" s="118"/>
      <c r="G153" s="1"/>
      <c r="H153" s="1"/>
    </row>
    <row r="154" ht="15.75" customHeight="1">
      <c r="A154" s="123"/>
      <c r="B154" s="118"/>
      <c r="C154" s="121"/>
      <c r="E154" s="118"/>
      <c r="F154" s="118"/>
      <c r="G154" s="1"/>
      <c r="H154" s="1"/>
    </row>
    <row r="155" ht="15.75" customHeight="1">
      <c r="A155" s="123"/>
      <c r="B155" s="118"/>
      <c r="C155" s="121"/>
      <c r="E155" s="118"/>
      <c r="F155" s="118"/>
      <c r="G155" s="1"/>
      <c r="H155" s="1"/>
    </row>
    <row r="156" ht="15.75" customHeight="1">
      <c r="A156" s="123"/>
      <c r="B156" s="118"/>
      <c r="C156" s="121"/>
      <c r="E156" s="118"/>
      <c r="F156" s="118"/>
      <c r="G156" s="1"/>
      <c r="H156" s="1"/>
    </row>
    <row r="157" ht="15.75" customHeight="1">
      <c r="A157" s="1"/>
      <c r="B157" s="118"/>
      <c r="C157" s="1"/>
      <c r="E157" s="118"/>
      <c r="F157" s="118"/>
      <c r="G157" s="1"/>
      <c r="H157" s="1"/>
    </row>
    <row r="158" ht="15.75" customHeight="1">
      <c r="A158" s="1"/>
      <c r="B158" s="118"/>
      <c r="C158" s="1"/>
      <c r="E158" s="118"/>
      <c r="F158" s="118"/>
      <c r="G158" s="1"/>
      <c r="H158" s="1"/>
    </row>
    <row r="159" ht="15.75" customHeight="1">
      <c r="A159" s="1"/>
      <c r="B159" s="118"/>
      <c r="C159" s="1"/>
      <c r="E159" s="118"/>
      <c r="F159" s="118"/>
      <c r="G159" s="1"/>
      <c r="H159" s="1"/>
    </row>
    <row r="160" ht="15.75" customHeight="1">
      <c r="A160" s="1"/>
      <c r="B160" s="1"/>
      <c r="C160" s="1"/>
      <c r="E160" s="118"/>
      <c r="F160" s="118"/>
      <c r="G160" s="1"/>
      <c r="H160" s="1"/>
    </row>
    <row r="161" ht="15.75" customHeight="1">
      <c r="A161" s="1"/>
      <c r="B161" s="1"/>
      <c r="C161" s="1"/>
      <c r="E161" s="118"/>
      <c r="F161" s="118"/>
      <c r="G161" s="1"/>
      <c r="H161" s="1"/>
    </row>
    <row r="162" ht="15.75" customHeight="1">
      <c r="A162" s="1"/>
      <c r="B162" s="118"/>
      <c r="C162" s="121"/>
      <c r="E162" s="118"/>
      <c r="F162" s="118"/>
      <c r="G162" s="1"/>
      <c r="H162" s="1"/>
    </row>
    <row r="163" ht="15.75" customHeight="1">
      <c r="A163" s="1"/>
      <c r="B163" s="118"/>
      <c r="C163" s="121"/>
      <c r="E163" s="118"/>
      <c r="F163" s="118"/>
      <c r="G163" s="1"/>
      <c r="H163" s="1"/>
    </row>
    <row r="164" ht="15.75" customHeight="1">
      <c r="A164" s="1"/>
      <c r="B164" s="118"/>
      <c r="C164" s="121"/>
      <c r="E164" s="118"/>
      <c r="F164" s="118"/>
      <c r="G164" s="1"/>
      <c r="H164" s="1"/>
    </row>
    <row r="165" ht="15.75" customHeight="1">
      <c r="A165" s="1"/>
      <c r="B165" s="118"/>
      <c r="C165" s="121"/>
      <c r="E165" s="118"/>
      <c r="F165" s="118"/>
      <c r="G165" s="1"/>
      <c r="H165" s="1"/>
    </row>
    <row r="166" ht="15.75" customHeight="1">
      <c r="A166" s="1"/>
      <c r="B166" s="118"/>
      <c r="C166" s="121"/>
      <c r="E166" s="118"/>
      <c r="F166" s="118"/>
      <c r="G166" s="1"/>
      <c r="H166" s="1"/>
    </row>
    <row r="167" ht="15.75" customHeight="1">
      <c r="A167" s="1"/>
      <c r="B167" s="118"/>
      <c r="C167" s="1"/>
      <c r="E167" s="118"/>
      <c r="F167" s="118"/>
      <c r="G167" s="1"/>
      <c r="H167" s="1"/>
    </row>
    <row r="168" ht="15.75" customHeight="1">
      <c r="A168" s="1"/>
      <c r="B168" s="118"/>
      <c r="C168" s="1"/>
      <c r="E168" s="118"/>
      <c r="F168" s="118"/>
      <c r="G168" s="1"/>
      <c r="H168" s="1"/>
    </row>
    <row r="169" ht="15.75" customHeight="1">
      <c r="A169" s="1"/>
      <c r="B169" s="118"/>
      <c r="C169" s="1"/>
      <c r="E169" s="118"/>
      <c r="F169" s="118"/>
      <c r="G169" s="1"/>
      <c r="H169" s="1"/>
    </row>
    <row r="170" ht="15.75" customHeight="1">
      <c r="A170" s="1"/>
      <c r="B170" s="118"/>
      <c r="C170" s="1"/>
      <c r="E170" s="118"/>
      <c r="F170" s="118"/>
      <c r="G170" s="1"/>
      <c r="H170" s="1"/>
    </row>
    <row r="171" ht="15.75" customHeight="1">
      <c r="A171" s="1"/>
      <c r="B171" s="118"/>
      <c r="C171" s="1"/>
      <c r="E171" s="118"/>
      <c r="F171" s="118"/>
      <c r="G171" s="1"/>
      <c r="H171" s="1"/>
    </row>
    <row r="172" ht="15.75" customHeight="1">
      <c r="A172" s="1"/>
      <c r="B172" s="118"/>
      <c r="C172" s="1"/>
      <c r="E172" s="118"/>
      <c r="F172" s="118"/>
      <c r="G172" s="1"/>
      <c r="H172" s="1"/>
    </row>
    <row r="173" ht="15.75" customHeight="1">
      <c r="A173" s="1"/>
      <c r="B173" s="118"/>
      <c r="C173" s="1"/>
      <c r="E173" s="118"/>
      <c r="F173" s="118"/>
      <c r="G173" s="1"/>
      <c r="H173" s="1"/>
    </row>
    <row r="174" ht="15.75" customHeight="1">
      <c r="A174" s="1"/>
      <c r="B174" s="118"/>
      <c r="C174" s="1"/>
      <c r="E174" s="118"/>
      <c r="F174" s="118"/>
      <c r="G174" s="1"/>
      <c r="H174" s="1"/>
    </row>
    <row r="175" ht="15.75" customHeight="1">
      <c r="A175" s="1"/>
      <c r="B175" s="118"/>
      <c r="C175" s="128"/>
      <c r="E175" s="118"/>
      <c r="F175" s="118"/>
      <c r="G175" s="1"/>
      <c r="H175" s="1"/>
    </row>
    <row r="176" ht="15.75" customHeight="1">
      <c r="A176" s="1"/>
      <c r="B176" s="118"/>
      <c r="C176" s="121"/>
      <c r="E176" s="118"/>
      <c r="F176" s="118"/>
      <c r="G176" s="1"/>
      <c r="H176" s="1"/>
    </row>
    <row r="177" ht="15.75" customHeight="1">
      <c r="A177" s="1"/>
      <c r="B177" s="118"/>
      <c r="C177" s="1"/>
      <c r="E177" s="118"/>
      <c r="F177" s="118"/>
      <c r="G177" s="1"/>
      <c r="H177" s="1"/>
    </row>
    <row r="178" ht="15.75" customHeight="1">
      <c r="A178" s="1"/>
      <c r="B178" s="118"/>
      <c r="C178" s="1"/>
      <c r="E178" s="118"/>
      <c r="F178" s="118"/>
      <c r="G178" s="1"/>
      <c r="H178" s="1"/>
    </row>
    <row r="179" ht="21.0" customHeight="1">
      <c r="A179" s="1"/>
      <c r="B179" s="118"/>
      <c r="C179" s="1"/>
      <c r="E179" s="118"/>
      <c r="F179" s="118"/>
      <c r="G179" s="1"/>
      <c r="H179" s="1"/>
    </row>
    <row r="180" ht="15.75" customHeight="1">
      <c r="A180" s="1"/>
      <c r="B180" s="118"/>
      <c r="C180" s="121"/>
      <c r="E180" s="118"/>
      <c r="F180" s="118"/>
      <c r="G180" s="1"/>
      <c r="H180" s="1"/>
    </row>
    <row r="181" ht="15.75" customHeight="1">
      <c r="A181" s="1"/>
      <c r="B181" s="118"/>
      <c r="C181" s="121"/>
      <c r="E181" s="118"/>
      <c r="F181" s="118"/>
      <c r="G181" s="1"/>
      <c r="H181" s="1"/>
    </row>
    <row r="182" ht="15.75" customHeight="1">
      <c r="A182" s="1"/>
      <c r="B182" s="118"/>
      <c r="C182" s="121"/>
      <c r="E182" s="118"/>
      <c r="F182" s="118"/>
      <c r="G182" s="1"/>
      <c r="H182" s="1"/>
    </row>
    <row r="183" ht="15.75" customHeight="1">
      <c r="A183" s="1"/>
      <c r="B183" s="118"/>
      <c r="C183" s="128"/>
      <c r="E183" s="118"/>
      <c r="F183" s="118"/>
      <c r="G183" s="1"/>
      <c r="H183" s="1"/>
    </row>
    <row r="184" ht="15.75" customHeight="1">
      <c r="A184" s="1"/>
      <c r="B184" s="118"/>
      <c r="C184" s="121"/>
      <c r="E184" s="118"/>
      <c r="F184" s="118"/>
      <c r="G184" s="1"/>
      <c r="H184" s="1"/>
    </row>
    <row r="185" ht="15.75" customHeight="1">
      <c r="A185" s="1"/>
      <c r="B185" s="118"/>
      <c r="C185" s="121"/>
      <c r="E185" s="118"/>
      <c r="F185" s="118"/>
      <c r="G185" s="1"/>
      <c r="H185" s="1"/>
    </row>
    <row r="186" ht="15.75" customHeight="1">
      <c r="A186" s="1"/>
      <c r="B186" s="118"/>
      <c r="C186" s="121"/>
      <c r="E186" s="118"/>
      <c r="F186" s="118"/>
      <c r="G186" s="1"/>
      <c r="H186" s="1"/>
    </row>
    <row r="187" ht="15.75" customHeight="1">
      <c r="A187" s="1"/>
      <c r="B187" s="118"/>
      <c r="C187" s="121"/>
      <c r="E187" s="118"/>
      <c r="F187" s="118"/>
      <c r="G187" s="1"/>
      <c r="H187" s="1"/>
    </row>
    <row r="188" ht="15.75" customHeight="1">
      <c r="A188" s="1"/>
      <c r="B188" s="118"/>
      <c r="C188" s="121"/>
      <c r="E188" s="118"/>
      <c r="F188" s="118"/>
      <c r="G188" s="1"/>
      <c r="H188" s="1"/>
    </row>
    <row r="189" ht="15.75" customHeight="1">
      <c r="A189" s="1"/>
      <c r="B189" s="118"/>
      <c r="C189" s="121"/>
      <c r="E189" s="118"/>
      <c r="F189" s="118"/>
      <c r="G189" s="1"/>
      <c r="H189" s="1"/>
    </row>
    <row r="190" ht="15.75" customHeight="1">
      <c r="A190" s="1"/>
      <c r="B190" s="118"/>
      <c r="C190" s="121"/>
      <c r="E190" s="118"/>
      <c r="F190" s="118"/>
      <c r="G190" s="1"/>
      <c r="H190" s="1"/>
    </row>
    <row r="191" ht="15.75" customHeight="1">
      <c r="A191" s="1"/>
      <c r="B191" s="118"/>
      <c r="C191" s="121"/>
      <c r="E191" s="118"/>
      <c r="F191" s="118"/>
      <c r="G191" s="1"/>
      <c r="H191" s="1"/>
    </row>
    <row r="192" ht="15.75" customHeight="1">
      <c r="A192" s="1"/>
      <c r="B192" s="118"/>
      <c r="C192" s="121"/>
      <c r="E192" s="118"/>
      <c r="F192" s="118"/>
      <c r="G192" s="1"/>
      <c r="H192" s="1"/>
    </row>
    <row r="193" ht="15.75" customHeight="1">
      <c r="A193" s="1"/>
      <c r="B193" s="118"/>
      <c r="C193" s="121"/>
      <c r="E193" s="118"/>
      <c r="F193" s="118"/>
      <c r="G193" s="1"/>
      <c r="H193" s="1"/>
    </row>
    <row r="194" ht="15.75" customHeight="1">
      <c r="A194" s="1"/>
      <c r="B194" s="118"/>
      <c r="C194" s="121"/>
      <c r="E194" s="118"/>
      <c r="F194" s="118"/>
      <c r="G194" s="1"/>
      <c r="H194" s="1"/>
    </row>
    <row r="195" ht="15.75" customHeight="1">
      <c r="A195" s="1"/>
      <c r="B195" s="118"/>
      <c r="C195" s="121"/>
      <c r="E195" s="118"/>
      <c r="F195" s="118"/>
      <c r="G195" s="1"/>
      <c r="H195" s="1"/>
    </row>
    <row r="196" ht="15.75" customHeight="1">
      <c r="A196" s="1"/>
      <c r="B196" s="118"/>
      <c r="C196" s="121"/>
      <c r="E196" s="118"/>
      <c r="F196" s="118"/>
      <c r="G196" s="1"/>
      <c r="H196" s="1"/>
    </row>
    <row r="197" ht="15.75" customHeight="1">
      <c r="A197" s="1"/>
      <c r="B197" s="118"/>
      <c r="C197" s="121"/>
      <c r="E197" s="118"/>
      <c r="F197" s="118"/>
      <c r="G197" s="1"/>
      <c r="H197" s="1"/>
    </row>
    <row r="198" ht="15.75" customHeight="1">
      <c r="A198" s="1"/>
      <c r="B198" s="118"/>
      <c r="C198" s="121"/>
      <c r="E198" s="118"/>
      <c r="F198" s="118"/>
      <c r="G198" s="1"/>
      <c r="H198" s="1"/>
    </row>
    <row r="199" ht="15.75" customHeight="1">
      <c r="A199" s="1"/>
      <c r="B199" s="118"/>
      <c r="C199" s="121"/>
      <c r="E199" s="118"/>
      <c r="F199" s="118"/>
      <c r="G199" s="1"/>
      <c r="H199" s="1"/>
    </row>
    <row r="200" ht="15.75" customHeight="1">
      <c r="A200" s="1"/>
      <c r="B200" s="118"/>
      <c r="C200" s="121"/>
      <c r="E200" s="118"/>
      <c r="F200" s="118"/>
      <c r="G200" s="1"/>
      <c r="H200" s="1"/>
    </row>
    <row r="201" ht="15.75" customHeight="1">
      <c r="A201" s="1"/>
      <c r="C201" s="121"/>
      <c r="E201" s="118"/>
      <c r="F201" s="118"/>
      <c r="G201" s="1"/>
      <c r="H201" s="1"/>
    </row>
    <row r="202" ht="15.75" customHeight="1">
      <c r="A202" s="1"/>
      <c r="C202" s="121"/>
      <c r="E202" s="118"/>
      <c r="F202" s="118"/>
      <c r="G202" s="1"/>
      <c r="H202" s="1"/>
    </row>
    <row r="203" ht="15.75" customHeight="1">
      <c r="A203" s="1"/>
      <c r="C203" s="121"/>
      <c r="E203" s="118"/>
      <c r="F203" s="118"/>
      <c r="G203" s="1"/>
      <c r="H203" s="1"/>
    </row>
    <row r="204" ht="15.75" customHeight="1">
      <c r="A204" s="1"/>
      <c r="C204" s="121"/>
      <c r="E204" s="118"/>
      <c r="F204" s="118"/>
      <c r="G204" s="1"/>
      <c r="H204" s="1"/>
    </row>
    <row r="205" ht="15.75" customHeight="1">
      <c r="A205" s="1"/>
      <c r="C205" s="121"/>
      <c r="E205" s="118"/>
      <c r="F205" s="118"/>
      <c r="G205" s="1"/>
      <c r="H205" s="1"/>
    </row>
    <row r="206" ht="15.75" customHeight="1">
      <c r="A206" s="1"/>
      <c r="B206" s="118"/>
      <c r="C206" s="121"/>
      <c r="E206" s="118"/>
      <c r="F206" s="118"/>
      <c r="G206" s="1"/>
      <c r="H206" s="1"/>
    </row>
    <row r="207" ht="15.75" customHeight="1">
      <c r="A207" s="1"/>
      <c r="B207" s="118"/>
      <c r="C207" s="121"/>
      <c r="E207" s="118"/>
      <c r="F207" s="118"/>
      <c r="G207" s="1"/>
      <c r="H207" s="1"/>
    </row>
    <row r="208" ht="15.75" customHeight="1">
      <c r="A208" s="1"/>
      <c r="B208" s="118"/>
      <c r="C208" s="121"/>
      <c r="E208" s="118"/>
      <c r="F208" s="118"/>
      <c r="G208" s="1"/>
      <c r="H208" s="1"/>
    </row>
    <row r="209" ht="15.75" customHeight="1">
      <c r="A209" s="1"/>
      <c r="B209" s="118"/>
      <c r="C209" s="121"/>
      <c r="E209" s="118"/>
      <c r="F209" s="118"/>
      <c r="G209" s="1"/>
      <c r="H209" s="1"/>
    </row>
    <row r="210" ht="15.75" customHeight="1">
      <c r="A210" s="1"/>
      <c r="B210" s="118"/>
      <c r="C210" s="121"/>
      <c r="E210" s="118"/>
      <c r="F210" s="118"/>
      <c r="G210" s="1"/>
      <c r="H210" s="1"/>
    </row>
    <row r="211" ht="15.75" customHeight="1">
      <c r="A211" s="1"/>
      <c r="B211" s="118"/>
      <c r="C211" s="121"/>
      <c r="E211" s="118"/>
      <c r="F211" s="118"/>
      <c r="G211" s="1"/>
      <c r="H211" s="1"/>
    </row>
    <row r="212" ht="15.75" customHeight="1">
      <c r="A212" s="1"/>
      <c r="B212" s="118"/>
      <c r="C212" s="121"/>
      <c r="E212" s="118"/>
      <c r="F212" s="118"/>
      <c r="G212" s="1"/>
      <c r="H212" s="1"/>
    </row>
    <row r="213" ht="15.75" customHeight="1">
      <c r="A213" s="1"/>
      <c r="B213" s="118"/>
      <c r="C213" s="121"/>
      <c r="E213" s="118"/>
      <c r="F213" s="118"/>
      <c r="G213" s="1"/>
      <c r="H213" s="1"/>
    </row>
    <row r="214" ht="15.75" customHeight="1">
      <c r="A214" s="1"/>
      <c r="B214" s="118"/>
      <c r="C214" s="121"/>
      <c r="E214" s="118"/>
      <c r="F214" s="118"/>
      <c r="G214" s="1"/>
      <c r="H214" s="1"/>
    </row>
    <row r="215" ht="15.75" customHeight="1">
      <c r="A215" s="1"/>
      <c r="B215" s="118"/>
      <c r="C215" s="121"/>
      <c r="E215" s="118"/>
      <c r="F215" s="118"/>
      <c r="G215" s="1"/>
      <c r="H215" s="1"/>
    </row>
    <row r="216" ht="15.75" customHeight="1">
      <c r="A216" s="1"/>
      <c r="B216" s="118"/>
      <c r="C216" s="121"/>
      <c r="E216" s="118"/>
      <c r="F216" s="118"/>
      <c r="G216" s="1"/>
      <c r="H216" s="1"/>
    </row>
    <row r="217" ht="15.75" customHeight="1">
      <c r="A217" s="1"/>
      <c r="B217" s="118"/>
      <c r="C217" s="121"/>
      <c r="E217" s="118"/>
      <c r="F217" s="118"/>
      <c r="G217" s="1"/>
      <c r="H217" s="1"/>
    </row>
    <row r="218" ht="15.75" customHeight="1">
      <c r="A218" s="1"/>
      <c r="B218" s="118"/>
      <c r="C218" s="121"/>
      <c r="E218" s="118"/>
      <c r="F218" s="118"/>
      <c r="G218" s="1"/>
      <c r="H218" s="1"/>
    </row>
    <row r="219" ht="15.75" customHeight="1">
      <c r="A219" s="1"/>
      <c r="B219" s="118"/>
      <c r="C219" s="121"/>
      <c r="E219" s="118"/>
      <c r="F219" s="118"/>
      <c r="G219" s="1"/>
      <c r="H219" s="1"/>
    </row>
    <row r="220" ht="15.75" customHeight="1">
      <c r="A220" s="1"/>
      <c r="B220" s="118"/>
      <c r="C220" s="121"/>
      <c r="E220" s="118"/>
      <c r="F220" s="118"/>
      <c r="G220" s="1"/>
      <c r="H220" s="1"/>
    </row>
    <row r="221" ht="15.75" customHeight="1">
      <c r="A221" s="1"/>
      <c r="B221" s="118"/>
      <c r="C221" s="121"/>
      <c r="E221" s="118"/>
      <c r="F221" s="118"/>
      <c r="G221" s="1"/>
      <c r="H221" s="1"/>
    </row>
    <row r="222" ht="15.75" customHeight="1">
      <c r="A222" s="1"/>
      <c r="B222" s="118"/>
      <c r="C222" s="121"/>
      <c r="E222" s="118"/>
      <c r="F222" s="118"/>
      <c r="G222" s="1"/>
      <c r="H222" s="1"/>
    </row>
    <row r="223" ht="15.75" customHeight="1">
      <c r="A223" s="1"/>
      <c r="B223" s="118"/>
      <c r="C223" s="121"/>
      <c r="E223" s="118"/>
      <c r="F223" s="118"/>
      <c r="G223" s="1"/>
      <c r="H223" s="1"/>
    </row>
    <row r="224" ht="15.75" customHeight="1">
      <c r="A224" s="1"/>
      <c r="E224" s="118"/>
      <c r="F224" s="118"/>
      <c r="G224" s="1"/>
      <c r="H224" s="1"/>
    </row>
    <row r="225" ht="15.75" customHeight="1">
      <c r="A225" s="1"/>
      <c r="E225" s="118"/>
      <c r="F225" s="118"/>
      <c r="G225" s="1"/>
      <c r="H225" s="1"/>
    </row>
    <row r="226" ht="15.75" customHeight="1">
      <c r="A226" s="1"/>
      <c r="E226" s="118"/>
      <c r="F226" s="118"/>
      <c r="G226" s="1"/>
      <c r="H226" s="1"/>
    </row>
    <row r="227" ht="15.75" customHeight="1">
      <c r="A227" s="1"/>
      <c r="E227" s="118"/>
      <c r="F227" s="118"/>
      <c r="G227" s="1"/>
      <c r="H227" s="1"/>
    </row>
    <row r="228" ht="15.75" customHeight="1">
      <c r="A228" s="1"/>
      <c r="E228" s="118"/>
      <c r="F228" s="118"/>
      <c r="G228" s="1"/>
      <c r="H228" s="1"/>
    </row>
    <row r="229" ht="15.75" customHeight="1">
      <c r="A229" s="1"/>
      <c r="E229" s="118"/>
      <c r="F229" s="118"/>
      <c r="G229" s="1"/>
      <c r="H229" s="1"/>
    </row>
    <row r="230" ht="15.75" customHeight="1">
      <c r="A230" s="1"/>
      <c r="E230" s="118"/>
      <c r="F230" s="118"/>
      <c r="G230" s="1"/>
      <c r="H230" s="1"/>
    </row>
    <row r="231" ht="15.75" customHeight="1">
      <c r="A231" s="1"/>
      <c r="E231" s="118"/>
      <c r="F231" s="118"/>
      <c r="G231" s="1"/>
      <c r="H231" s="1"/>
    </row>
    <row r="232" ht="15.75" customHeight="1">
      <c r="A232" s="1"/>
      <c r="B232" s="118"/>
      <c r="C232" s="1"/>
      <c r="E232" s="118"/>
      <c r="F232" s="118"/>
      <c r="G232" s="1"/>
      <c r="H232" s="1"/>
    </row>
    <row r="233" ht="15.75" customHeight="1">
      <c r="A233" s="1"/>
      <c r="B233" s="118"/>
      <c r="C233" s="1"/>
      <c r="E233" s="118"/>
      <c r="F233" s="118"/>
      <c r="G233" s="1"/>
      <c r="H233" s="1"/>
    </row>
    <row r="234" ht="15.75" customHeight="1">
      <c r="A234" s="1"/>
      <c r="B234" s="118"/>
      <c r="C234" s="1"/>
      <c r="E234" s="118"/>
      <c r="F234" s="118"/>
      <c r="G234" s="1"/>
      <c r="H234" s="1"/>
    </row>
    <row r="235" ht="15.75" customHeight="1">
      <c r="A235" s="1"/>
      <c r="B235" s="118"/>
      <c r="C235" s="1"/>
      <c r="E235" s="118"/>
      <c r="F235" s="118"/>
      <c r="G235" s="1"/>
      <c r="H235" s="1"/>
    </row>
    <row r="236" ht="15.75" customHeight="1">
      <c r="A236" s="1"/>
      <c r="B236" s="118"/>
      <c r="C236" s="1"/>
      <c r="E236" s="118"/>
      <c r="F236" s="118"/>
      <c r="G236" s="1"/>
      <c r="H236" s="1"/>
    </row>
    <row r="237" ht="15.75" customHeight="1">
      <c r="A237" s="1"/>
      <c r="B237" s="118"/>
      <c r="C237" s="1"/>
      <c r="E237" s="118"/>
      <c r="F237" s="118"/>
      <c r="G237" s="1"/>
      <c r="H237" s="1"/>
    </row>
    <row r="238" ht="15.75" customHeight="1">
      <c r="A238" s="1"/>
      <c r="B238" s="118"/>
      <c r="C238" s="1"/>
      <c r="E238" s="118"/>
      <c r="F238" s="118"/>
      <c r="G238" s="1"/>
      <c r="H238" s="1"/>
    </row>
    <row r="239" ht="15.75" customHeight="1">
      <c r="A239" s="1"/>
      <c r="B239" s="118"/>
      <c r="C239" s="1"/>
      <c r="E239" s="118"/>
      <c r="F239" s="118"/>
      <c r="G239" s="1"/>
      <c r="H239" s="1"/>
    </row>
    <row r="240" ht="15.75" customHeight="1">
      <c r="A240" s="1"/>
      <c r="B240" s="1"/>
      <c r="C240" s="1"/>
      <c r="E240" s="118"/>
      <c r="F240" s="118"/>
      <c r="G240" s="118"/>
      <c r="H240" s="118"/>
    </row>
    <row r="241" ht="15.75" customHeight="1">
      <c r="A241" s="1"/>
      <c r="B241" s="1"/>
      <c r="C241" s="1"/>
      <c r="E241" s="118"/>
      <c r="F241" s="118"/>
      <c r="G241" s="118"/>
      <c r="H241" s="118"/>
    </row>
    <row r="242" ht="15.75" customHeight="1">
      <c r="A242" s="1"/>
      <c r="B242" s="1"/>
      <c r="C242" s="1"/>
      <c r="E242" s="118"/>
      <c r="F242" s="118"/>
      <c r="G242" s="118"/>
      <c r="H242" s="118"/>
    </row>
    <row r="243" ht="15.75" customHeight="1">
      <c r="A243" s="1"/>
      <c r="B243" s="1"/>
      <c r="C243" s="1"/>
      <c r="E243" s="118"/>
      <c r="F243" s="118"/>
      <c r="G243" s="118"/>
      <c r="H243" s="118"/>
    </row>
    <row r="244" ht="15.75" customHeight="1">
      <c r="A244" s="1"/>
      <c r="B244" s="1"/>
      <c r="C244" s="1"/>
      <c r="E244" s="118"/>
      <c r="F244" s="118"/>
      <c r="G244" s="118"/>
      <c r="H244" s="118"/>
    </row>
    <row r="245" ht="15.75" customHeight="1">
      <c r="A245" s="1"/>
      <c r="B245" s="1"/>
      <c r="C245" s="1"/>
      <c r="E245" s="118"/>
      <c r="F245" s="118"/>
      <c r="G245" s="118"/>
      <c r="H245" s="118"/>
    </row>
    <row r="246" ht="15.75" customHeight="1">
      <c r="A246" s="1"/>
      <c r="B246" s="1"/>
      <c r="C246" s="1"/>
      <c r="E246" s="118"/>
      <c r="F246" s="118"/>
      <c r="G246" s="118"/>
      <c r="H246" s="118"/>
    </row>
    <row r="247" ht="15.75" customHeight="1">
      <c r="A247" s="1"/>
      <c r="B247" s="1"/>
      <c r="C247" s="1"/>
      <c r="E247" s="118"/>
      <c r="F247" s="118"/>
      <c r="G247" s="118"/>
      <c r="H247" s="118"/>
    </row>
    <row r="248" ht="15.75" customHeight="1">
      <c r="A248" s="1"/>
      <c r="B248" s="1"/>
      <c r="C248" s="1"/>
      <c r="E248" s="118"/>
      <c r="F248" s="118"/>
      <c r="G248" s="118"/>
      <c r="H248" s="118"/>
    </row>
    <row r="249" ht="15.75" customHeight="1">
      <c r="A249" s="1"/>
      <c r="B249" s="1"/>
      <c r="C249" s="1"/>
      <c r="E249" s="118"/>
      <c r="F249" s="118"/>
      <c r="G249" s="118"/>
      <c r="H249" s="118"/>
    </row>
    <row r="250" ht="15.75" customHeight="1">
      <c r="A250" s="1"/>
      <c r="B250" s="1"/>
      <c r="C250" s="1"/>
      <c r="E250" s="118"/>
      <c r="F250" s="118"/>
      <c r="G250" s="118"/>
      <c r="H250" s="118"/>
    </row>
    <row r="251" ht="15.75" customHeight="1">
      <c r="A251" s="1"/>
      <c r="B251" s="1"/>
      <c r="C251" s="1"/>
      <c r="E251" s="118"/>
      <c r="F251" s="118"/>
      <c r="G251" s="118"/>
      <c r="H251" s="118"/>
    </row>
    <row r="252" ht="15.75" customHeight="1">
      <c r="A252" s="1"/>
      <c r="B252" s="1"/>
      <c r="C252" s="1"/>
      <c r="E252" s="118"/>
      <c r="F252" s="118"/>
      <c r="G252" s="118"/>
      <c r="H252" s="118"/>
    </row>
    <row r="253" ht="15.75" customHeight="1">
      <c r="A253" s="1"/>
      <c r="B253" s="1"/>
      <c r="C253" s="1"/>
      <c r="E253" s="118"/>
      <c r="F253" s="118"/>
      <c r="G253" s="118"/>
      <c r="H253" s="118"/>
    </row>
    <row r="254" ht="15.75" customHeight="1">
      <c r="A254" s="1"/>
      <c r="B254" s="1"/>
      <c r="C254" s="1"/>
      <c r="E254" s="118"/>
      <c r="F254" s="118"/>
      <c r="G254" s="118"/>
      <c r="H254" s="118"/>
    </row>
    <row r="255" ht="15.75" customHeight="1">
      <c r="A255" s="1"/>
      <c r="B255" s="1"/>
      <c r="C255" s="1"/>
      <c r="E255" s="118"/>
      <c r="F255" s="118"/>
      <c r="G255" s="118"/>
      <c r="H255" s="118"/>
    </row>
    <row r="256" ht="15.75" customHeight="1">
      <c r="A256" s="1"/>
      <c r="B256" s="1"/>
      <c r="C256" s="1"/>
      <c r="E256" s="118"/>
      <c r="F256" s="118"/>
      <c r="G256" s="118"/>
      <c r="H256" s="118"/>
    </row>
    <row r="257" ht="15.75" customHeight="1">
      <c r="A257" s="1"/>
      <c r="B257" s="1"/>
      <c r="C257" s="1"/>
      <c r="E257" s="118"/>
      <c r="F257" s="118"/>
      <c r="G257" s="118"/>
      <c r="H257" s="118"/>
    </row>
    <row r="258" ht="15.75" customHeight="1">
      <c r="A258" s="1"/>
      <c r="B258" s="1"/>
      <c r="C258" s="1"/>
      <c r="E258" s="118"/>
      <c r="F258" s="118"/>
      <c r="G258" s="118"/>
      <c r="H258" s="118"/>
    </row>
    <row r="259" ht="15.75" customHeight="1">
      <c r="A259" s="1"/>
      <c r="B259" s="1"/>
      <c r="C259" s="1"/>
      <c r="E259" s="118"/>
      <c r="F259" s="118"/>
      <c r="G259" s="118"/>
      <c r="H259" s="118"/>
    </row>
    <row r="260" ht="15.75" customHeight="1">
      <c r="A260" s="1"/>
      <c r="B260" s="1"/>
      <c r="C260" s="1"/>
      <c r="E260" s="118"/>
      <c r="F260" s="118"/>
      <c r="G260" s="118"/>
      <c r="H260" s="118"/>
    </row>
    <row r="261" ht="15.75" customHeight="1">
      <c r="A261" s="1"/>
      <c r="B261" s="1"/>
      <c r="C261" s="1"/>
      <c r="E261" s="118"/>
      <c r="F261" s="118"/>
      <c r="G261" s="118"/>
      <c r="H261" s="118"/>
    </row>
    <row r="262" ht="15.75" customHeight="1">
      <c r="A262" s="1"/>
      <c r="B262" s="1"/>
      <c r="C262" s="1"/>
      <c r="E262" s="118"/>
      <c r="F262" s="118"/>
      <c r="G262" s="118"/>
      <c r="H262" s="118"/>
    </row>
    <row r="263" ht="15.75" customHeight="1">
      <c r="A263" s="1"/>
      <c r="B263" s="1"/>
      <c r="C263" s="1"/>
      <c r="E263" s="118"/>
      <c r="F263" s="118"/>
      <c r="G263" s="118"/>
      <c r="H263" s="118"/>
    </row>
    <row r="264" ht="15.75" customHeight="1">
      <c r="A264" s="123"/>
      <c r="F264" s="118"/>
      <c r="G264" s="118"/>
      <c r="H264" s="118"/>
    </row>
    <row r="265" ht="15.75" customHeight="1">
      <c r="A265" s="123"/>
      <c r="F265" s="118"/>
      <c r="G265" s="118"/>
      <c r="H265" s="118"/>
    </row>
    <row r="266" ht="15.75" customHeight="1">
      <c r="C266" s="121"/>
      <c r="E266" s="118"/>
      <c r="F266" s="118"/>
      <c r="G266" s="118"/>
      <c r="H266" s="118"/>
    </row>
    <row r="267" ht="15.75" customHeight="1">
      <c r="E267" s="118"/>
      <c r="F267" s="118"/>
      <c r="G267" s="118"/>
      <c r="H267" s="118"/>
    </row>
    <row r="268" ht="15.75" customHeight="1">
      <c r="E268" s="118"/>
      <c r="F268" s="118"/>
      <c r="G268" s="118"/>
      <c r="H268" s="118"/>
    </row>
    <row r="269" ht="15.75" customHeight="1">
      <c r="E269" s="118"/>
      <c r="F269" s="118"/>
      <c r="G269" s="118"/>
      <c r="H269" s="118"/>
    </row>
    <row r="270" ht="15.75" customHeight="1">
      <c r="E270" s="118"/>
      <c r="F270" s="118"/>
      <c r="G270" s="118"/>
      <c r="H270" s="118"/>
    </row>
    <row r="271" ht="15.75" customHeight="1">
      <c r="E271" s="118"/>
      <c r="F271" s="118"/>
      <c r="G271" s="118"/>
      <c r="H271" s="118"/>
    </row>
    <row r="272" ht="15.75" customHeight="1">
      <c r="E272" s="118"/>
      <c r="F272" s="118"/>
      <c r="G272" s="118"/>
      <c r="H272" s="118"/>
    </row>
    <row r="273" ht="15.75" customHeight="1">
      <c r="E273" s="118"/>
      <c r="F273" s="118"/>
      <c r="G273" s="118"/>
      <c r="H273" s="118"/>
    </row>
    <row r="274" ht="15.75" customHeight="1">
      <c r="E274" s="118"/>
      <c r="F274" s="118"/>
      <c r="G274" s="118"/>
      <c r="H274" s="118"/>
    </row>
    <row r="275" ht="15.75" customHeight="1">
      <c r="E275" s="118"/>
      <c r="F275" s="118"/>
      <c r="G275" s="118"/>
      <c r="H275" s="118"/>
    </row>
    <row r="276" ht="15.75" customHeight="1">
      <c r="F276" s="4"/>
    </row>
    <row r="277" ht="15.75" customHeight="1">
      <c r="F277" s="4"/>
    </row>
    <row r="278" ht="15.75" customHeight="1">
      <c r="F278" s="4"/>
    </row>
    <row r="279" ht="15.75" customHeight="1">
      <c r="F279" s="4"/>
    </row>
    <row r="280" ht="15.75" customHeight="1">
      <c r="F280" s="4"/>
    </row>
    <row r="281" ht="15.75" customHeight="1">
      <c r="F281" s="4"/>
    </row>
    <row r="282" ht="15.75" customHeight="1">
      <c r="F282" s="4"/>
    </row>
    <row r="283" ht="15.75" customHeight="1">
      <c r="F283" s="4"/>
    </row>
    <row r="284" ht="15.75" customHeight="1">
      <c r="F284" s="4"/>
    </row>
    <row r="285" ht="15.75" customHeight="1">
      <c r="F285" s="4"/>
    </row>
    <row r="286" ht="15.75" customHeight="1">
      <c r="F286" s="4"/>
    </row>
    <row r="287" ht="15.75" customHeight="1">
      <c r="F287" s="4"/>
    </row>
    <row r="288" ht="15.75" customHeight="1">
      <c r="F288" s="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c r="F324" s="4"/>
    </row>
    <row r="325" ht="15.75" customHeight="1">
      <c r="F325" s="4"/>
    </row>
    <row r="326" ht="15.75" customHeight="1">
      <c r="F326" s="4"/>
    </row>
    <row r="327" ht="15.75" customHeight="1">
      <c r="F327" s="4"/>
    </row>
    <row r="328" ht="15.75" customHeight="1">
      <c r="F328" s="4"/>
    </row>
    <row r="329" ht="15.75" customHeight="1">
      <c r="F329" s="4"/>
    </row>
    <row r="330" ht="15.75" customHeight="1">
      <c r="F330" s="4"/>
    </row>
    <row r="331" ht="15.75" customHeight="1">
      <c r="F331" s="4"/>
    </row>
    <row r="332" ht="15.75" customHeight="1">
      <c r="F332" s="4"/>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autoFilter ref="$A$1:$G$275"/>
  <conditionalFormatting sqref="C23:C24 H23:H109 C26:C27 C29:C30 G40:G239 B49:B59 C49:C55 B61:B78 C85:C88 C90:C91 B106:B107 H112:H239 B114:B145 C117:C223 B160:B161 C232:C1019 B240:B1019">
    <cfRule type="expression" dxfId="0" priority="1">
      <formula>regexmatch(#REF!,".*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9.88"/>
    <col customWidth="1" min="3" max="3" width="20.88"/>
  </cols>
  <sheetData>
    <row r="1" ht="15.75" customHeight="1">
      <c r="A1" s="129" t="s">
        <v>1341</v>
      </c>
      <c r="B1" s="129" t="s">
        <v>1</v>
      </c>
      <c r="C1" s="129" t="s">
        <v>2</v>
      </c>
      <c r="D1" s="129" t="s">
        <v>1379</v>
      </c>
    </row>
    <row r="2" ht="15.75" customHeight="1">
      <c r="A2" s="19" t="s">
        <v>1379</v>
      </c>
      <c r="B2" s="19" t="s">
        <v>1380</v>
      </c>
      <c r="C2" s="19" t="s">
        <v>1381</v>
      </c>
      <c r="D2" s="19"/>
    </row>
    <row r="3" ht="15.75" customHeight="1">
      <c r="A3" s="19" t="s">
        <v>1379</v>
      </c>
      <c r="B3" s="19" t="s">
        <v>1382</v>
      </c>
      <c r="C3" s="19" t="s">
        <v>1383</v>
      </c>
      <c r="D3" s="19"/>
    </row>
    <row r="4" ht="15.75" customHeight="1">
      <c r="A4" s="19" t="s">
        <v>1379</v>
      </c>
      <c r="B4" s="19" t="s">
        <v>1384</v>
      </c>
      <c r="C4" s="19" t="s">
        <v>1385</v>
      </c>
      <c r="D4" s="19"/>
    </row>
    <row r="5" ht="15.75" customHeight="1">
      <c r="A5" s="19" t="s">
        <v>1379</v>
      </c>
      <c r="B5" s="19" t="s">
        <v>1386</v>
      </c>
      <c r="C5" s="19" t="s">
        <v>1387</v>
      </c>
      <c r="D5" s="19"/>
    </row>
    <row r="6" ht="15.75" customHeight="1">
      <c r="A6" s="19" t="s">
        <v>1379</v>
      </c>
      <c r="B6" s="19" t="s">
        <v>1388</v>
      </c>
      <c r="C6" s="19" t="s">
        <v>1389</v>
      </c>
      <c r="D6" s="19"/>
    </row>
    <row r="7" ht="15.75" customHeight="1">
      <c r="A7" s="19" t="s">
        <v>1379</v>
      </c>
      <c r="B7" s="19" t="s">
        <v>1390</v>
      </c>
      <c r="C7" s="19" t="s">
        <v>1391</v>
      </c>
      <c r="D7" s="19"/>
    </row>
    <row r="8" ht="15.75" customHeight="1">
      <c r="A8" s="19" t="s">
        <v>1379</v>
      </c>
      <c r="B8" s="19" t="s">
        <v>1392</v>
      </c>
      <c r="C8" s="19" t="s">
        <v>1393</v>
      </c>
      <c r="D8" s="19"/>
    </row>
    <row r="9" ht="15.75" customHeight="1">
      <c r="A9" s="19" t="s">
        <v>1379</v>
      </c>
      <c r="B9" s="19" t="s">
        <v>1394</v>
      </c>
      <c r="C9" s="19" t="s">
        <v>1395</v>
      </c>
      <c r="D9" s="19"/>
    </row>
    <row r="10" ht="15.75" customHeight="1">
      <c r="A10" s="19" t="s">
        <v>1379</v>
      </c>
      <c r="B10" s="19" t="s">
        <v>1396</v>
      </c>
      <c r="C10" s="19" t="s">
        <v>1397</v>
      </c>
      <c r="D10" s="19"/>
    </row>
    <row r="11" ht="15.75" customHeight="1">
      <c r="A11" s="19" t="s">
        <v>1379</v>
      </c>
      <c r="B11" s="19" t="s">
        <v>1398</v>
      </c>
      <c r="C11" s="19" t="s">
        <v>1399</v>
      </c>
      <c r="D11" s="19"/>
    </row>
    <row r="12" ht="15.75" customHeight="1">
      <c r="A12" s="19" t="s">
        <v>1379</v>
      </c>
      <c r="B12" s="19" t="s">
        <v>1400</v>
      </c>
      <c r="C12" s="19" t="s">
        <v>1401</v>
      </c>
      <c r="D12" s="19"/>
    </row>
    <row r="13" ht="15.75" customHeight="1">
      <c r="A13" s="19" t="s">
        <v>1379</v>
      </c>
      <c r="B13" s="19" t="s">
        <v>1402</v>
      </c>
      <c r="C13" s="19" t="s">
        <v>1403</v>
      </c>
      <c r="D13" s="19"/>
    </row>
    <row r="14" ht="15.75" customHeight="1">
      <c r="A14" s="19" t="s">
        <v>1379</v>
      </c>
      <c r="B14" s="19" t="s">
        <v>1404</v>
      </c>
      <c r="C14" s="19" t="s">
        <v>1405</v>
      </c>
      <c r="D14" s="19"/>
    </row>
    <row r="15" ht="15.75" customHeight="1">
      <c r="A15" s="19" t="s">
        <v>1379</v>
      </c>
      <c r="B15" s="19" t="s">
        <v>1406</v>
      </c>
      <c r="C15" s="19" t="s">
        <v>1407</v>
      </c>
      <c r="D15" s="19"/>
    </row>
    <row r="16" ht="15.75" customHeight="1">
      <c r="A16" s="19" t="s">
        <v>1379</v>
      </c>
      <c r="B16" s="19" t="s">
        <v>1408</v>
      </c>
      <c r="C16" s="19" t="s">
        <v>1409</v>
      </c>
      <c r="D16" s="19"/>
    </row>
    <row r="17" ht="15.75" customHeight="1">
      <c r="A17" s="19" t="s">
        <v>1379</v>
      </c>
      <c r="B17" s="19" t="s">
        <v>1410</v>
      </c>
      <c r="C17" s="19" t="s">
        <v>1411</v>
      </c>
      <c r="D17" s="19"/>
    </row>
    <row r="18" ht="15.75" customHeight="1">
      <c r="A18" s="19" t="s">
        <v>1379</v>
      </c>
      <c r="B18" s="19" t="s">
        <v>1412</v>
      </c>
      <c r="C18" s="19" t="s">
        <v>1413</v>
      </c>
      <c r="D18" s="19"/>
    </row>
    <row r="19" ht="15.75" customHeight="1">
      <c r="A19" s="19" t="s">
        <v>1379</v>
      </c>
      <c r="B19" s="19" t="s">
        <v>1414</v>
      </c>
      <c r="C19" s="19" t="s">
        <v>1415</v>
      </c>
      <c r="D19" s="19"/>
    </row>
    <row r="20" ht="15.75" customHeight="1">
      <c r="A20" s="19" t="s">
        <v>1379</v>
      </c>
      <c r="B20" s="19" t="s">
        <v>1416</v>
      </c>
      <c r="C20" s="19" t="s">
        <v>1417</v>
      </c>
      <c r="D20" s="19"/>
    </row>
    <row r="21" ht="15.75" customHeight="1">
      <c r="A21" s="19" t="s">
        <v>1379</v>
      </c>
      <c r="B21" s="19" t="s">
        <v>1418</v>
      </c>
      <c r="C21" s="19" t="s">
        <v>1419</v>
      </c>
      <c r="D21" s="19"/>
    </row>
    <row r="22" ht="15.75" customHeight="1">
      <c r="A22" s="19" t="s">
        <v>1379</v>
      </c>
      <c r="B22" s="19" t="s">
        <v>1420</v>
      </c>
      <c r="C22" s="19" t="s">
        <v>1421</v>
      </c>
      <c r="D22" s="19"/>
    </row>
    <row r="23" ht="15.75" customHeight="1">
      <c r="A23" s="19" t="s">
        <v>1379</v>
      </c>
      <c r="B23" s="19" t="s">
        <v>1422</v>
      </c>
      <c r="C23" s="19" t="s">
        <v>1423</v>
      </c>
      <c r="D23" s="19"/>
    </row>
    <row r="24" ht="15.75" customHeight="1">
      <c r="A24" s="19" t="s">
        <v>1379</v>
      </c>
      <c r="B24" s="19" t="s">
        <v>1424</v>
      </c>
      <c r="C24" s="19" t="s">
        <v>1425</v>
      </c>
      <c r="D24" s="19"/>
    </row>
    <row r="25" ht="15.75" customHeight="1">
      <c r="A25" s="19" t="s">
        <v>1379</v>
      </c>
      <c r="B25" s="19" t="s">
        <v>1426</v>
      </c>
      <c r="C25" s="19" t="s">
        <v>1427</v>
      </c>
      <c r="D25" s="19"/>
    </row>
    <row r="26" ht="15.75" customHeight="1">
      <c r="A26" s="19" t="s">
        <v>1379</v>
      </c>
      <c r="B26" s="19" t="s">
        <v>1428</v>
      </c>
      <c r="C26" s="19" t="s">
        <v>1429</v>
      </c>
      <c r="D26" s="19"/>
    </row>
    <row r="27" ht="15.75" customHeight="1">
      <c r="A27" s="19" t="s">
        <v>1379</v>
      </c>
      <c r="B27" s="19" t="s">
        <v>1430</v>
      </c>
      <c r="C27" s="19" t="s">
        <v>1431</v>
      </c>
      <c r="D27" s="19"/>
    </row>
    <row r="28" ht="15.75" customHeight="1">
      <c r="A28" s="19" t="s">
        <v>1379</v>
      </c>
      <c r="B28" s="19" t="s">
        <v>1432</v>
      </c>
      <c r="C28" s="19" t="s">
        <v>1433</v>
      </c>
      <c r="D28" s="19"/>
    </row>
    <row r="29" ht="15.75" customHeight="1">
      <c r="A29" s="19" t="s">
        <v>1379</v>
      </c>
      <c r="B29" s="19" t="s">
        <v>1434</v>
      </c>
      <c r="C29" s="19" t="s">
        <v>1435</v>
      </c>
      <c r="D29" s="19"/>
    </row>
    <row r="30" ht="15.75" customHeight="1">
      <c r="A30" s="19" t="s">
        <v>1379</v>
      </c>
      <c r="B30" s="19" t="s">
        <v>1436</v>
      </c>
      <c r="C30" s="19" t="s">
        <v>1437</v>
      </c>
      <c r="D30" s="19"/>
    </row>
    <row r="31" ht="15.75" customHeight="1">
      <c r="A31" s="19" t="s">
        <v>1379</v>
      </c>
      <c r="B31" s="19" t="s">
        <v>1438</v>
      </c>
      <c r="C31" s="19" t="s">
        <v>1439</v>
      </c>
      <c r="D31" s="19"/>
    </row>
    <row r="32" ht="15.75" customHeight="1">
      <c r="A32" s="19" t="s">
        <v>1379</v>
      </c>
      <c r="B32" s="19" t="s">
        <v>1440</v>
      </c>
      <c r="C32" s="19" t="s">
        <v>1441</v>
      </c>
      <c r="D32" s="19"/>
    </row>
    <row r="33" ht="15.75" customHeight="1">
      <c r="A33" s="19" t="s">
        <v>1379</v>
      </c>
      <c r="B33" s="19" t="s">
        <v>1442</v>
      </c>
      <c r="C33" s="19" t="s">
        <v>1443</v>
      </c>
      <c r="D33" s="19"/>
    </row>
    <row r="34" ht="15.75" customHeight="1">
      <c r="A34" s="19" t="s">
        <v>1379</v>
      </c>
      <c r="B34" s="19" t="s">
        <v>1444</v>
      </c>
      <c r="C34" s="4" t="s">
        <v>1445</v>
      </c>
      <c r="D34" s="19"/>
    </row>
    <row r="35" ht="15.75" customHeight="1">
      <c r="A35" s="19" t="s">
        <v>1379</v>
      </c>
      <c r="B35" s="19" t="s">
        <v>1446</v>
      </c>
      <c r="C35" s="4" t="s">
        <v>1447</v>
      </c>
      <c r="D35" s="19"/>
    </row>
    <row r="36" ht="15.75" customHeight="1">
      <c r="A36" s="19" t="s">
        <v>1379</v>
      </c>
      <c r="B36" s="19" t="s">
        <v>1448</v>
      </c>
      <c r="C36" s="4" t="s">
        <v>1449</v>
      </c>
      <c r="D36" s="19"/>
    </row>
    <row r="37" ht="15.75" customHeight="1">
      <c r="A37" s="19" t="s">
        <v>1379</v>
      </c>
      <c r="B37" s="19" t="s">
        <v>1450</v>
      </c>
      <c r="C37" s="4" t="s">
        <v>1451</v>
      </c>
      <c r="D37" s="19"/>
    </row>
    <row r="38" ht="15.75" customHeight="1">
      <c r="A38" s="19" t="s">
        <v>1452</v>
      </c>
      <c r="B38" s="19" t="s">
        <v>1453</v>
      </c>
      <c r="C38" s="4" t="s">
        <v>1454</v>
      </c>
      <c r="D38" s="2" t="s">
        <v>1380</v>
      </c>
    </row>
    <row r="39" ht="15.75" customHeight="1">
      <c r="A39" s="19" t="s">
        <v>1452</v>
      </c>
      <c r="B39" s="19" t="s">
        <v>1455</v>
      </c>
      <c r="C39" s="19" t="s">
        <v>1456</v>
      </c>
      <c r="D39" s="2" t="s">
        <v>1380</v>
      </c>
    </row>
    <row r="40" ht="15.75" customHeight="1">
      <c r="A40" s="19" t="s">
        <v>1452</v>
      </c>
      <c r="B40" s="19" t="s">
        <v>1457</v>
      </c>
      <c r="C40" s="19" t="s">
        <v>1458</v>
      </c>
      <c r="D40" s="2" t="s">
        <v>1380</v>
      </c>
    </row>
    <row r="41" ht="15.75" customHeight="1">
      <c r="A41" s="19" t="s">
        <v>1452</v>
      </c>
      <c r="B41" s="19" t="s">
        <v>1459</v>
      </c>
      <c r="C41" s="19" t="s">
        <v>1460</v>
      </c>
      <c r="D41" s="2" t="s">
        <v>1380</v>
      </c>
    </row>
    <row r="42" ht="15.75" customHeight="1">
      <c r="A42" s="19" t="s">
        <v>1452</v>
      </c>
      <c r="B42" s="19" t="s">
        <v>1461</v>
      </c>
      <c r="C42" s="19" t="s">
        <v>1462</v>
      </c>
      <c r="D42" s="2" t="s">
        <v>1380</v>
      </c>
    </row>
    <row r="43" ht="15.75" customHeight="1">
      <c r="A43" s="19" t="s">
        <v>1452</v>
      </c>
      <c r="B43" s="19" t="s">
        <v>1463</v>
      </c>
      <c r="C43" s="19" t="s">
        <v>1464</v>
      </c>
      <c r="D43" s="2" t="s">
        <v>1382</v>
      </c>
    </row>
    <row r="44" ht="15.75" customHeight="1">
      <c r="A44" s="19" t="s">
        <v>1452</v>
      </c>
      <c r="B44" s="19" t="s">
        <v>1465</v>
      </c>
      <c r="C44" s="19" t="s">
        <v>1466</v>
      </c>
      <c r="D44" s="2" t="s">
        <v>1384</v>
      </c>
    </row>
    <row r="45" ht="15.75" customHeight="1">
      <c r="A45" s="19" t="s">
        <v>1452</v>
      </c>
      <c r="B45" s="19" t="s">
        <v>1467</v>
      </c>
      <c r="C45" s="19" t="s">
        <v>1468</v>
      </c>
      <c r="D45" s="2" t="s">
        <v>1386</v>
      </c>
    </row>
    <row r="46" ht="15.75" customHeight="1">
      <c r="A46" s="19" t="s">
        <v>1452</v>
      </c>
      <c r="B46" s="19" t="s">
        <v>1469</v>
      </c>
      <c r="C46" s="19" t="s">
        <v>1470</v>
      </c>
      <c r="D46" s="2" t="s">
        <v>1386</v>
      </c>
    </row>
    <row r="47" ht="15.75" customHeight="1">
      <c r="A47" s="19" t="s">
        <v>1452</v>
      </c>
      <c r="B47" s="19" t="s">
        <v>1471</v>
      </c>
      <c r="C47" s="19" t="s">
        <v>1472</v>
      </c>
      <c r="D47" s="2" t="s">
        <v>1386</v>
      </c>
    </row>
    <row r="48" ht="15.75" customHeight="1">
      <c r="A48" s="19" t="s">
        <v>1452</v>
      </c>
      <c r="B48" s="19" t="s">
        <v>1473</v>
      </c>
      <c r="C48" s="19" t="s">
        <v>1474</v>
      </c>
      <c r="D48" s="2" t="s">
        <v>1388</v>
      </c>
    </row>
    <row r="49" ht="15.75" customHeight="1">
      <c r="A49" s="19" t="s">
        <v>1452</v>
      </c>
      <c r="B49" s="19" t="s">
        <v>1475</v>
      </c>
      <c r="C49" s="19" t="s">
        <v>1476</v>
      </c>
      <c r="D49" s="2" t="s">
        <v>1388</v>
      </c>
    </row>
    <row r="50" ht="15.75" customHeight="1">
      <c r="A50" s="19" t="s">
        <v>1452</v>
      </c>
      <c r="B50" s="19" t="s">
        <v>1477</v>
      </c>
      <c r="C50" s="19" t="s">
        <v>1478</v>
      </c>
      <c r="D50" s="2" t="s">
        <v>1388</v>
      </c>
    </row>
    <row r="51" ht="15.75" customHeight="1">
      <c r="A51" s="19" t="s">
        <v>1452</v>
      </c>
      <c r="B51" s="19" t="s">
        <v>1479</v>
      </c>
      <c r="C51" s="19" t="s">
        <v>1480</v>
      </c>
      <c r="D51" s="2" t="s">
        <v>1388</v>
      </c>
    </row>
    <row r="52" ht="15.75" customHeight="1">
      <c r="A52" s="19" t="s">
        <v>1452</v>
      </c>
      <c r="B52" s="19" t="s">
        <v>1481</v>
      </c>
      <c r="C52" s="19" t="s">
        <v>1482</v>
      </c>
      <c r="D52" s="2" t="s">
        <v>1388</v>
      </c>
    </row>
    <row r="53" ht="15.75" customHeight="1">
      <c r="A53" s="19" t="s">
        <v>1452</v>
      </c>
      <c r="B53" s="19" t="s">
        <v>1483</v>
      </c>
      <c r="C53" s="19" t="s">
        <v>1484</v>
      </c>
      <c r="D53" s="2" t="s">
        <v>1390</v>
      </c>
    </row>
    <row r="54" ht="15.75" customHeight="1">
      <c r="A54" s="19" t="s">
        <v>1452</v>
      </c>
      <c r="B54" s="19" t="s">
        <v>1485</v>
      </c>
      <c r="C54" s="19" t="s">
        <v>1486</v>
      </c>
      <c r="D54" s="2" t="s">
        <v>1390</v>
      </c>
    </row>
    <row r="55" ht="15.75" customHeight="1">
      <c r="A55" s="19" t="s">
        <v>1452</v>
      </c>
      <c r="B55" s="19" t="s">
        <v>1487</v>
      </c>
      <c r="C55" s="19" t="s">
        <v>1488</v>
      </c>
      <c r="D55" s="2" t="s">
        <v>1392</v>
      </c>
    </row>
    <row r="56" ht="15.75" customHeight="1">
      <c r="A56" s="19" t="s">
        <v>1452</v>
      </c>
      <c r="B56" s="19" t="s">
        <v>1489</v>
      </c>
      <c r="C56" s="19" t="s">
        <v>1490</v>
      </c>
      <c r="D56" s="2" t="s">
        <v>1392</v>
      </c>
    </row>
    <row r="57" ht="15.75" customHeight="1">
      <c r="A57" s="19" t="s">
        <v>1452</v>
      </c>
      <c r="B57" s="19" t="s">
        <v>1491</v>
      </c>
      <c r="C57" s="19" t="s">
        <v>1492</v>
      </c>
      <c r="D57" s="2" t="s">
        <v>1394</v>
      </c>
    </row>
    <row r="58" ht="15.75" customHeight="1">
      <c r="A58" s="19" t="s">
        <v>1452</v>
      </c>
      <c r="B58" s="19" t="s">
        <v>1493</v>
      </c>
      <c r="C58" s="19" t="s">
        <v>1494</v>
      </c>
      <c r="D58" s="2" t="s">
        <v>1394</v>
      </c>
    </row>
    <row r="59" ht="15.75" customHeight="1">
      <c r="A59" s="19" t="s">
        <v>1452</v>
      </c>
      <c r="B59" s="19" t="s">
        <v>1495</v>
      </c>
      <c r="C59" s="19" t="s">
        <v>1496</v>
      </c>
      <c r="D59" s="2" t="s">
        <v>1396</v>
      </c>
    </row>
    <row r="60" ht="15.75" customHeight="1">
      <c r="A60" s="19" t="s">
        <v>1452</v>
      </c>
      <c r="B60" s="19" t="s">
        <v>1497</v>
      </c>
      <c r="C60" s="19" t="s">
        <v>1498</v>
      </c>
      <c r="D60" s="2" t="s">
        <v>1396</v>
      </c>
    </row>
    <row r="61" ht="15.75" customHeight="1">
      <c r="A61" s="19" t="s">
        <v>1452</v>
      </c>
      <c r="B61" s="19" t="s">
        <v>1499</v>
      </c>
      <c r="C61" s="19" t="s">
        <v>1500</v>
      </c>
      <c r="D61" s="2" t="s">
        <v>1396</v>
      </c>
    </row>
    <row r="62" ht="15.75" customHeight="1">
      <c r="A62" s="19" t="s">
        <v>1452</v>
      </c>
      <c r="B62" s="19" t="s">
        <v>1501</v>
      </c>
      <c r="C62" s="19" t="s">
        <v>1502</v>
      </c>
      <c r="D62" s="2" t="s">
        <v>1398</v>
      </c>
    </row>
    <row r="63" ht="15.75" customHeight="1">
      <c r="A63" s="19" t="s">
        <v>1452</v>
      </c>
      <c r="B63" s="19" t="s">
        <v>1503</v>
      </c>
      <c r="C63" s="19" t="s">
        <v>1504</v>
      </c>
      <c r="D63" s="2" t="s">
        <v>1398</v>
      </c>
    </row>
    <row r="64" ht="15.75" customHeight="1">
      <c r="A64" s="19" t="s">
        <v>1452</v>
      </c>
      <c r="B64" s="19" t="s">
        <v>1505</v>
      </c>
      <c r="C64" s="19" t="s">
        <v>1506</v>
      </c>
      <c r="D64" s="2" t="s">
        <v>1400</v>
      </c>
    </row>
    <row r="65" ht="15.75" customHeight="1">
      <c r="A65" s="19" t="s">
        <v>1452</v>
      </c>
      <c r="B65" s="19" t="s">
        <v>1507</v>
      </c>
      <c r="C65" s="19" t="s">
        <v>1508</v>
      </c>
      <c r="D65" s="2" t="s">
        <v>1400</v>
      </c>
    </row>
    <row r="66" ht="15.75" customHeight="1">
      <c r="A66" s="19" t="s">
        <v>1452</v>
      </c>
      <c r="B66" s="19" t="s">
        <v>1509</v>
      </c>
      <c r="C66" s="19" t="s">
        <v>1510</v>
      </c>
      <c r="D66" s="2" t="s">
        <v>1402</v>
      </c>
    </row>
    <row r="67" ht="15.75" customHeight="1">
      <c r="A67" s="19" t="s">
        <v>1452</v>
      </c>
      <c r="B67" s="19" t="s">
        <v>1511</v>
      </c>
      <c r="C67" s="19" t="s">
        <v>1512</v>
      </c>
      <c r="D67" s="2" t="s">
        <v>1402</v>
      </c>
    </row>
    <row r="68" ht="15.75" customHeight="1">
      <c r="A68" s="19" t="s">
        <v>1452</v>
      </c>
      <c r="B68" s="19" t="s">
        <v>1513</v>
      </c>
      <c r="C68" s="19" t="s">
        <v>1514</v>
      </c>
      <c r="D68" s="2" t="s">
        <v>1402</v>
      </c>
    </row>
    <row r="69" ht="15.75" customHeight="1">
      <c r="A69" s="19" t="s">
        <v>1452</v>
      </c>
      <c r="B69" s="19" t="s">
        <v>1515</v>
      </c>
      <c r="C69" s="19" t="s">
        <v>1516</v>
      </c>
      <c r="D69" s="2" t="s">
        <v>1404</v>
      </c>
    </row>
    <row r="70" ht="15.75" customHeight="1">
      <c r="A70" s="19" t="s">
        <v>1452</v>
      </c>
      <c r="B70" s="19" t="s">
        <v>1517</v>
      </c>
      <c r="C70" s="19" t="s">
        <v>1518</v>
      </c>
      <c r="D70" s="2" t="s">
        <v>1404</v>
      </c>
    </row>
    <row r="71" ht="15.75" customHeight="1">
      <c r="A71" s="19" t="s">
        <v>1452</v>
      </c>
      <c r="B71" s="19" t="s">
        <v>1519</v>
      </c>
      <c r="C71" s="19" t="s">
        <v>1520</v>
      </c>
      <c r="D71" s="2" t="s">
        <v>1406</v>
      </c>
    </row>
    <row r="72" ht="15.75" customHeight="1">
      <c r="A72" s="19" t="s">
        <v>1452</v>
      </c>
      <c r="B72" s="19" t="s">
        <v>1521</v>
      </c>
      <c r="C72" s="19" t="s">
        <v>1522</v>
      </c>
      <c r="D72" s="2" t="s">
        <v>1406</v>
      </c>
    </row>
    <row r="73" ht="15.75" customHeight="1">
      <c r="A73" s="19" t="s">
        <v>1452</v>
      </c>
      <c r="B73" s="19" t="s">
        <v>1523</v>
      </c>
      <c r="C73" s="19" t="s">
        <v>1524</v>
      </c>
      <c r="D73" s="2" t="s">
        <v>1406</v>
      </c>
    </row>
    <row r="74" ht="15.75" customHeight="1">
      <c r="A74" s="19" t="s">
        <v>1452</v>
      </c>
      <c r="B74" s="19" t="s">
        <v>1525</v>
      </c>
      <c r="C74" s="19" t="s">
        <v>1526</v>
      </c>
      <c r="D74" s="2" t="s">
        <v>1406</v>
      </c>
    </row>
    <row r="75" ht="15.75" customHeight="1">
      <c r="A75" s="19" t="s">
        <v>1452</v>
      </c>
      <c r="B75" s="19" t="s">
        <v>1527</v>
      </c>
      <c r="C75" s="19" t="s">
        <v>1528</v>
      </c>
      <c r="D75" s="2" t="s">
        <v>1408</v>
      </c>
    </row>
    <row r="76" ht="15.75" customHeight="1">
      <c r="A76" s="19" t="s">
        <v>1452</v>
      </c>
      <c r="B76" s="19" t="s">
        <v>1529</v>
      </c>
      <c r="C76" s="19" t="s">
        <v>1530</v>
      </c>
      <c r="D76" s="2" t="s">
        <v>1408</v>
      </c>
    </row>
    <row r="77" ht="15.75" customHeight="1">
      <c r="A77" s="19" t="s">
        <v>1452</v>
      </c>
      <c r="B77" s="19" t="s">
        <v>1531</v>
      </c>
      <c r="C77" s="19" t="s">
        <v>1532</v>
      </c>
      <c r="D77" s="2" t="s">
        <v>1408</v>
      </c>
    </row>
    <row r="78" ht="15.75" customHeight="1">
      <c r="A78" s="19" t="s">
        <v>1452</v>
      </c>
      <c r="B78" s="19" t="s">
        <v>1533</v>
      </c>
      <c r="C78" s="19" t="s">
        <v>1534</v>
      </c>
      <c r="D78" s="2" t="s">
        <v>1410</v>
      </c>
    </row>
    <row r="79" ht="15.75" customHeight="1">
      <c r="A79" s="19" t="s">
        <v>1452</v>
      </c>
      <c r="B79" s="19" t="s">
        <v>1535</v>
      </c>
      <c r="C79" s="19" t="s">
        <v>1536</v>
      </c>
      <c r="D79" s="2" t="s">
        <v>1412</v>
      </c>
    </row>
    <row r="80" ht="15.75" customHeight="1">
      <c r="A80" s="19" t="s">
        <v>1452</v>
      </c>
      <c r="B80" s="19" t="s">
        <v>1537</v>
      </c>
      <c r="C80" s="19" t="s">
        <v>1538</v>
      </c>
      <c r="D80" s="2" t="s">
        <v>1412</v>
      </c>
    </row>
    <row r="81" ht="15.75" customHeight="1">
      <c r="A81" s="19" t="s">
        <v>1452</v>
      </c>
      <c r="B81" s="19" t="s">
        <v>1539</v>
      </c>
      <c r="C81" s="19" t="s">
        <v>1540</v>
      </c>
      <c r="D81" s="2" t="s">
        <v>1414</v>
      </c>
    </row>
    <row r="82" ht="15.75" customHeight="1">
      <c r="A82" s="19" t="s">
        <v>1452</v>
      </c>
      <c r="B82" s="19" t="s">
        <v>1541</v>
      </c>
      <c r="C82" s="19" t="s">
        <v>1542</v>
      </c>
      <c r="D82" s="2" t="s">
        <v>1416</v>
      </c>
    </row>
    <row r="83" ht="15.75" customHeight="1">
      <c r="A83" s="19" t="s">
        <v>1452</v>
      </c>
      <c r="B83" s="19" t="s">
        <v>1543</v>
      </c>
      <c r="C83" s="19" t="s">
        <v>1544</v>
      </c>
      <c r="D83" s="2" t="s">
        <v>1416</v>
      </c>
    </row>
    <row r="84" ht="15.75" customHeight="1">
      <c r="A84" s="19" t="s">
        <v>1452</v>
      </c>
      <c r="B84" s="19" t="s">
        <v>1545</v>
      </c>
      <c r="C84" s="19" t="s">
        <v>1546</v>
      </c>
      <c r="D84" s="2" t="s">
        <v>1416</v>
      </c>
    </row>
    <row r="85" ht="15.75" customHeight="1">
      <c r="A85" s="19" t="s">
        <v>1452</v>
      </c>
      <c r="B85" s="19" t="s">
        <v>1547</v>
      </c>
      <c r="C85" s="19" t="s">
        <v>1548</v>
      </c>
      <c r="D85" s="2" t="s">
        <v>1416</v>
      </c>
    </row>
    <row r="86" ht="15.75" customHeight="1">
      <c r="A86" s="19" t="s">
        <v>1452</v>
      </c>
      <c r="B86" s="19" t="s">
        <v>1549</v>
      </c>
      <c r="C86" s="19" t="s">
        <v>1550</v>
      </c>
      <c r="D86" s="2" t="s">
        <v>1416</v>
      </c>
    </row>
    <row r="87" ht="15.75" customHeight="1">
      <c r="A87" s="19" t="s">
        <v>1452</v>
      </c>
      <c r="B87" s="19" t="s">
        <v>1551</v>
      </c>
      <c r="C87" s="19" t="s">
        <v>1552</v>
      </c>
      <c r="D87" s="2" t="s">
        <v>1416</v>
      </c>
    </row>
    <row r="88" ht="15.75" customHeight="1">
      <c r="A88" s="19" t="s">
        <v>1452</v>
      </c>
      <c r="B88" s="19" t="s">
        <v>1553</v>
      </c>
      <c r="C88" s="19" t="s">
        <v>1554</v>
      </c>
      <c r="D88" s="2" t="s">
        <v>1416</v>
      </c>
    </row>
    <row r="89" ht="15.75" customHeight="1">
      <c r="A89" s="19" t="s">
        <v>1452</v>
      </c>
      <c r="B89" s="19" t="s">
        <v>1555</v>
      </c>
      <c r="C89" s="19" t="s">
        <v>1556</v>
      </c>
      <c r="D89" s="2" t="s">
        <v>1416</v>
      </c>
    </row>
    <row r="90" ht="15.75" customHeight="1">
      <c r="A90" s="19" t="s">
        <v>1452</v>
      </c>
      <c r="B90" s="19" t="s">
        <v>1557</v>
      </c>
      <c r="C90" s="19" t="s">
        <v>1558</v>
      </c>
      <c r="D90" s="2" t="s">
        <v>1416</v>
      </c>
    </row>
    <row r="91" ht="15.75" customHeight="1">
      <c r="A91" s="19" t="s">
        <v>1452</v>
      </c>
      <c r="B91" s="19" t="s">
        <v>1559</v>
      </c>
      <c r="C91" s="19" t="s">
        <v>1560</v>
      </c>
      <c r="D91" s="2" t="s">
        <v>1416</v>
      </c>
    </row>
    <row r="92" ht="15.75" customHeight="1">
      <c r="A92" s="19" t="s">
        <v>1452</v>
      </c>
      <c r="B92" s="19" t="s">
        <v>1561</v>
      </c>
      <c r="C92" s="19" t="s">
        <v>1562</v>
      </c>
      <c r="D92" s="2" t="s">
        <v>1416</v>
      </c>
    </row>
    <row r="93" ht="15.75" customHeight="1">
      <c r="A93" s="19" t="s">
        <v>1452</v>
      </c>
      <c r="B93" s="19" t="s">
        <v>1563</v>
      </c>
      <c r="C93" s="19" t="s">
        <v>1564</v>
      </c>
      <c r="D93" s="2" t="s">
        <v>1416</v>
      </c>
    </row>
    <row r="94" ht="15.75" customHeight="1">
      <c r="A94" s="19" t="s">
        <v>1452</v>
      </c>
      <c r="B94" s="19" t="s">
        <v>1565</v>
      </c>
      <c r="C94" s="19" t="s">
        <v>1566</v>
      </c>
      <c r="D94" s="2" t="s">
        <v>1418</v>
      </c>
    </row>
    <row r="95" ht="15.75" customHeight="1">
      <c r="A95" s="19" t="s">
        <v>1452</v>
      </c>
      <c r="B95" s="19" t="s">
        <v>1567</v>
      </c>
      <c r="C95" s="19" t="s">
        <v>1568</v>
      </c>
      <c r="D95" s="2" t="s">
        <v>1418</v>
      </c>
    </row>
    <row r="96" ht="15.75" customHeight="1">
      <c r="A96" s="19" t="s">
        <v>1452</v>
      </c>
      <c r="B96" s="19" t="s">
        <v>1569</v>
      </c>
      <c r="C96" s="19" t="s">
        <v>1570</v>
      </c>
      <c r="D96" s="2" t="s">
        <v>1420</v>
      </c>
    </row>
    <row r="97" ht="15.75" customHeight="1">
      <c r="A97" s="19" t="s">
        <v>1452</v>
      </c>
      <c r="B97" s="19" t="s">
        <v>1571</v>
      </c>
      <c r="C97" s="19" t="s">
        <v>1572</v>
      </c>
      <c r="D97" s="2" t="s">
        <v>1420</v>
      </c>
    </row>
    <row r="98" ht="15.75" customHeight="1">
      <c r="A98" s="19" t="s">
        <v>1452</v>
      </c>
      <c r="B98" s="19" t="s">
        <v>1573</v>
      </c>
      <c r="C98" s="19" t="s">
        <v>1574</v>
      </c>
      <c r="D98" s="2" t="s">
        <v>1420</v>
      </c>
    </row>
    <row r="99" ht="15.75" customHeight="1">
      <c r="A99" s="19" t="s">
        <v>1452</v>
      </c>
      <c r="B99" s="19" t="s">
        <v>1575</v>
      </c>
      <c r="C99" s="19" t="s">
        <v>1576</v>
      </c>
      <c r="D99" s="2" t="s">
        <v>1422</v>
      </c>
    </row>
    <row r="100" ht="15.75" customHeight="1">
      <c r="A100" s="19" t="s">
        <v>1452</v>
      </c>
      <c r="B100" s="19" t="s">
        <v>1577</v>
      </c>
      <c r="C100" s="19" t="s">
        <v>1578</v>
      </c>
      <c r="D100" s="2" t="s">
        <v>1422</v>
      </c>
    </row>
    <row r="101" ht="15.75" customHeight="1">
      <c r="A101" s="19" t="s">
        <v>1452</v>
      </c>
      <c r="B101" s="19" t="s">
        <v>1579</v>
      </c>
      <c r="C101" s="19" t="s">
        <v>1580</v>
      </c>
      <c r="D101" s="2" t="s">
        <v>1424</v>
      </c>
    </row>
    <row r="102" ht="15.75" customHeight="1">
      <c r="A102" s="19" t="s">
        <v>1452</v>
      </c>
      <c r="B102" s="19" t="s">
        <v>1581</v>
      </c>
      <c r="C102" s="19" t="s">
        <v>1582</v>
      </c>
      <c r="D102" s="2" t="s">
        <v>1424</v>
      </c>
    </row>
    <row r="103" ht="15.75" customHeight="1">
      <c r="A103" s="19" t="s">
        <v>1452</v>
      </c>
      <c r="B103" s="19" t="s">
        <v>1583</v>
      </c>
      <c r="C103" s="19" t="s">
        <v>1584</v>
      </c>
      <c r="D103" s="2" t="s">
        <v>1426</v>
      </c>
    </row>
    <row r="104" ht="15.75" customHeight="1">
      <c r="A104" s="19" t="s">
        <v>1452</v>
      </c>
      <c r="B104" s="19" t="s">
        <v>1585</v>
      </c>
      <c r="C104" s="19" t="s">
        <v>1586</v>
      </c>
      <c r="D104" s="2" t="s">
        <v>1426</v>
      </c>
    </row>
    <row r="105" ht="15.75" customHeight="1">
      <c r="A105" s="19" t="s">
        <v>1452</v>
      </c>
      <c r="B105" s="19" t="s">
        <v>1587</v>
      </c>
      <c r="C105" s="19" t="s">
        <v>1588</v>
      </c>
      <c r="D105" s="2" t="s">
        <v>1426</v>
      </c>
    </row>
    <row r="106" ht="15.75" customHeight="1">
      <c r="A106" s="19" t="s">
        <v>1452</v>
      </c>
      <c r="B106" s="19" t="s">
        <v>1589</v>
      </c>
      <c r="C106" s="19" t="s">
        <v>1590</v>
      </c>
      <c r="D106" s="2" t="s">
        <v>1428</v>
      </c>
    </row>
    <row r="107" ht="15.75" customHeight="1">
      <c r="A107" s="19" t="s">
        <v>1452</v>
      </c>
      <c r="B107" s="19" t="s">
        <v>1591</v>
      </c>
      <c r="C107" s="19" t="s">
        <v>1592</v>
      </c>
      <c r="D107" s="2" t="s">
        <v>1428</v>
      </c>
    </row>
    <row r="108" ht="15.75" customHeight="1">
      <c r="A108" s="19" t="s">
        <v>1452</v>
      </c>
      <c r="B108" s="19" t="s">
        <v>1593</v>
      </c>
      <c r="C108" s="19" t="s">
        <v>1594</v>
      </c>
      <c r="D108" s="2" t="s">
        <v>1428</v>
      </c>
    </row>
    <row r="109" ht="15.75" customHeight="1">
      <c r="A109" s="19" t="s">
        <v>1452</v>
      </c>
      <c r="B109" s="19" t="s">
        <v>1595</v>
      </c>
      <c r="C109" s="19" t="s">
        <v>1596</v>
      </c>
      <c r="D109" s="2" t="s">
        <v>1428</v>
      </c>
    </row>
    <row r="110" ht="15.75" customHeight="1">
      <c r="A110" s="19" t="s">
        <v>1452</v>
      </c>
      <c r="B110" s="19" t="s">
        <v>1597</v>
      </c>
      <c r="C110" s="19" t="s">
        <v>1598</v>
      </c>
      <c r="D110" s="2" t="s">
        <v>1430</v>
      </c>
    </row>
    <row r="111" ht="15.75" customHeight="1">
      <c r="A111" s="19" t="s">
        <v>1452</v>
      </c>
      <c r="B111" s="19" t="s">
        <v>1599</v>
      </c>
      <c r="C111" s="19" t="s">
        <v>1600</v>
      </c>
      <c r="D111" s="2" t="s">
        <v>1430</v>
      </c>
    </row>
    <row r="112" ht="15.75" customHeight="1">
      <c r="A112" s="19" t="s">
        <v>1452</v>
      </c>
      <c r="B112" s="19" t="s">
        <v>1601</v>
      </c>
      <c r="C112" s="19" t="s">
        <v>1602</v>
      </c>
      <c r="D112" s="2" t="s">
        <v>1432</v>
      </c>
    </row>
    <row r="113" ht="15.75" customHeight="1">
      <c r="A113" s="19" t="s">
        <v>1452</v>
      </c>
      <c r="B113" s="19" t="s">
        <v>1603</v>
      </c>
      <c r="C113" s="19" t="s">
        <v>1604</v>
      </c>
      <c r="D113" s="2" t="s">
        <v>1432</v>
      </c>
    </row>
    <row r="114" ht="15.75" customHeight="1">
      <c r="A114" s="19" t="s">
        <v>1452</v>
      </c>
      <c r="B114" s="19" t="s">
        <v>1605</v>
      </c>
      <c r="C114" s="19" t="s">
        <v>1606</v>
      </c>
      <c r="D114" s="2" t="s">
        <v>1434</v>
      </c>
    </row>
    <row r="115" ht="15.75" customHeight="1">
      <c r="A115" s="19" t="s">
        <v>1452</v>
      </c>
      <c r="B115" s="19" t="s">
        <v>1607</v>
      </c>
      <c r="C115" s="19" t="s">
        <v>1608</v>
      </c>
      <c r="D115" s="2" t="s">
        <v>1434</v>
      </c>
    </row>
    <row r="116" ht="15.75" customHeight="1">
      <c r="A116" s="19" t="s">
        <v>1452</v>
      </c>
      <c r="B116" s="19" t="s">
        <v>1609</v>
      </c>
      <c r="C116" s="19" t="s">
        <v>1610</v>
      </c>
      <c r="D116" s="2" t="s">
        <v>1436</v>
      </c>
    </row>
    <row r="117" ht="15.75" customHeight="1">
      <c r="A117" s="19" t="s">
        <v>1452</v>
      </c>
      <c r="B117" s="19" t="s">
        <v>1611</v>
      </c>
      <c r="C117" s="19" t="s">
        <v>1612</v>
      </c>
      <c r="D117" s="2" t="s">
        <v>1436</v>
      </c>
    </row>
    <row r="118" ht="15.75" customHeight="1">
      <c r="A118" s="19" t="s">
        <v>1452</v>
      </c>
      <c r="B118" s="19" t="s">
        <v>1613</v>
      </c>
      <c r="C118" s="19" t="s">
        <v>1614</v>
      </c>
      <c r="D118" s="2" t="s">
        <v>1436</v>
      </c>
    </row>
    <row r="119" ht="15.75" customHeight="1">
      <c r="A119" s="19" t="s">
        <v>1452</v>
      </c>
      <c r="B119" s="19" t="s">
        <v>1615</v>
      </c>
      <c r="C119" s="19" t="s">
        <v>1616</v>
      </c>
      <c r="D119" s="2" t="s">
        <v>1617</v>
      </c>
    </row>
    <row r="120" ht="15.75" customHeight="1">
      <c r="A120" s="19" t="s">
        <v>1452</v>
      </c>
      <c r="B120" s="19" t="s">
        <v>1618</v>
      </c>
      <c r="C120" s="19" t="s">
        <v>1619</v>
      </c>
      <c r="D120" s="2" t="s">
        <v>1617</v>
      </c>
    </row>
    <row r="121" ht="15.75" customHeight="1">
      <c r="A121" s="19" t="s">
        <v>1452</v>
      </c>
      <c r="B121" s="19" t="s">
        <v>1620</v>
      </c>
      <c r="C121" s="19" t="s">
        <v>1621</v>
      </c>
      <c r="D121" s="2" t="s">
        <v>1617</v>
      </c>
    </row>
    <row r="122" ht="15.75" customHeight="1">
      <c r="A122" s="19" t="s">
        <v>1452</v>
      </c>
      <c r="B122" s="19" t="s">
        <v>1622</v>
      </c>
      <c r="C122" s="19" t="s">
        <v>1623</v>
      </c>
      <c r="D122" s="2" t="s">
        <v>1617</v>
      </c>
    </row>
    <row r="123" ht="15.75" customHeight="1">
      <c r="A123" s="19" t="s">
        <v>1452</v>
      </c>
      <c r="B123" s="19" t="s">
        <v>1624</v>
      </c>
      <c r="C123" s="19" t="s">
        <v>1625</v>
      </c>
      <c r="D123" s="2" t="s">
        <v>1438</v>
      </c>
    </row>
    <row r="124" ht="15.75" customHeight="1">
      <c r="A124" s="19" t="s">
        <v>1452</v>
      </c>
      <c r="B124" s="19" t="s">
        <v>1626</v>
      </c>
      <c r="C124" s="19" t="s">
        <v>1627</v>
      </c>
      <c r="D124" s="2" t="s">
        <v>1438</v>
      </c>
    </row>
    <row r="125" ht="15.75" customHeight="1">
      <c r="A125" s="19" t="s">
        <v>1452</v>
      </c>
      <c r="B125" s="19" t="s">
        <v>1628</v>
      </c>
      <c r="C125" s="19" t="s">
        <v>1629</v>
      </c>
      <c r="D125" s="2" t="s">
        <v>1438</v>
      </c>
    </row>
    <row r="126" ht="15.75" customHeight="1">
      <c r="A126" s="19" t="s">
        <v>1452</v>
      </c>
      <c r="B126" s="19" t="s">
        <v>1630</v>
      </c>
      <c r="C126" s="19" t="s">
        <v>1631</v>
      </c>
      <c r="D126" s="2" t="s">
        <v>1438</v>
      </c>
    </row>
    <row r="127" ht="15.75" customHeight="1">
      <c r="A127" s="19" t="s">
        <v>1452</v>
      </c>
      <c r="B127" s="19" t="s">
        <v>1632</v>
      </c>
      <c r="C127" s="19" t="s">
        <v>1633</v>
      </c>
      <c r="D127" s="2" t="s">
        <v>1438</v>
      </c>
    </row>
    <row r="128" ht="15.75" customHeight="1">
      <c r="A128" s="19" t="s">
        <v>1452</v>
      </c>
      <c r="B128" s="19" t="s">
        <v>1634</v>
      </c>
      <c r="C128" s="19" t="s">
        <v>1635</v>
      </c>
      <c r="D128" s="2" t="s">
        <v>1438</v>
      </c>
    </row>
    <row r="129" ht="15.75" customHeight="1">
      <c r="A129" s="19" t="s">
        <v>1452</v>
      </c>
      <c r="B129" s="19" t="s">
        <v>1636</v>
      </c>
      <c r="C129" s="19" t="s">
        <v>1637</v>
      </c>
      <c r="D129" s="2" t="s">
        <v>1440</v>
      </c>
    </row>
    <row r="130" ht="15.75" customHeight="1">
      <c r="A130" s="19" t="s">
        <v>1452</v>
      </c>
      <c r="B130" s="19" t="s">
        <v>1638</v>
      </c>
      <c r="C130" s="19" t="s">
        <v>1639</v>
      </c>
      <c r="D130" s="2" t="s">
        <v>1440</v>
      </c>
    </row>
    <row r="131" ht="15.75" customHeight="1">
      <c r="A131" s="19" t="s">
        <v>1452</v>
      </c>
      <c r="B131" s="19" t="s">
        <v>1640</v>
      </c>
      <c r="C131" s="19" t="s">
        <v>1641</v>
      </c>
      <c r="D131" s="2" t="s">
        <v>1440</v>
      </c>
    </row>
    <row r="132" ht="15.75" customHeight="1">
      <c r="A132" s="19" t="s">
        <v>1452</v>
      </c>
      <c r="B132" s="19" t="s">
        <v>1642</v>
      </c>
      <c r="C132" s="19" t="s">
        <v>1643</v>
      </c>
      <c r="D132" s="2" t="s">
        <v>1444</v>
      </c>
    </row>
    <row r="133" ht="15.75" customHeight="1">
      <c r="A133" s="19" t="s">
        <v>1452</v>
      </c>
      <c r="B133" s="19" t="s">
        <v>1644</v>
      </c>
      <c r="C133" s="19" t="s">
        <v>1645</v>
      </c>
      <c r="D133" s="2" t="s">
        <v>1446</v>
      </c>
    </row>
    <row r="134" ht="15.75" customHeight="1">
      <c r="A134" s="19" t="s">
        <v>1452</v>
      </c>
      <c r="B134" s="19" t="s">
        <v>1646</v>
      </c>
      <c r="C134" s="19" t="s">
        <v>1647</v>
      </c>
      <c r="D134" s="2" t="s">
        <v>1448</v>
      </c>
    </row>
    <row r="135" ht="15.75" customHeight="1">
      <c r="A135" s="19" t="s">
        <v>1452</v>
      </c>
      <c r="B135" s="19" t="s">
        <v>1648</v>
      </c>
      <c r="C135" s="19" t="s">
        <v>1649</v>
      </c>
      <c r="D135" s="2" t="s">
        <v>1448</v>
      </c>
    </row>
    <row r="136" ht="15.75" customHeight="1">
      <c r="A136" s="19" t="s">
        <v>1452</v>
      </c>
      <c r="B136" s="19" t="s">
        <v>1650</v>
      </c>
      <c r="C136" s="19" t="s">
        <v>1651</v>
      </c>
      <c r="D136" s="2" t="s">
        <v>1450</v>
      </c>
    </row>
    <row r="137" ht="15.75" customHeight="1">
      <c r="A137" s="19" t="s">
        <v>1452</v>
      </c>
      <c r="B137" s="19" t="s">
        <v>1652</v>
      </c>
      <c r="C137" s="19" t="s">
        <v>1653</v>
      </c>
      <c r="D137" s="2" t="s">
        <v>1450</v>
      </c>
    </row>
    <row r="138" ht="15.75" customHeight="1">
      <c r="A138" s="19"/>
      <c r="B138" s="19"/>
      <c r="C138" s="19"/>
      <c r="D138" s="20"/>
    </row>
    <row r="139" ht="15.75" customHeight="1">
      <c r="A139" s="19"/>
      <c r="B139" s="19"/>
      <c r="C139" s="19"/>
      <c r="D139" s="20"/>
    </row>
    <row r="140" ht="15.75" customHeight="1">
      <c r="A140" s="19"/>
      <c r="B140" s="19"/>
      <c r="C140" s="19"/>
      <c r="D140" s="20"/>
    </row>
    <row r="141" ht="15.75" customHeight="1">
      <c r="A141" s="19"/>
      <c r="B141" s="19"/>
      <c r="C141" s="19"/>
      <c r="D141" s="20"/>
    </row>
    <row r="142" ht="15.75" customHeight="1">
      <c r="A142" s="19"/>
      <c r="B142" s="19"/>
      <c r="C142" s="19"/>
      <c r="D142" s="20"/>
    </row>
    <row r="143" ht="15.75" customHeight="1">
      <c r="A143" s="19"/>
      <c r="B143" s="19"/>
      <c r="C143" s="19"/>
      <c r="D143" s="20"/>
    </row>
    <row r="144" ht="15.75" customHeight="1">
      <c r="A144" s="19"/>
      <c r="B144" s="19"/>
      <c r="C144" s="19"/>
      <c r="D144" s="20"/>
    </row>
    <row r="145" ht="15.75" customHeight="1">
      <c r="A145" s="19"/>
      <c r="B145" s="19"/>
      <c r="C145" s="19"/>
      <c r="D145" s="20"/>
    </row>
    <row r="146" ht="15.75" customHeight="1">
      <c r="A146" s="19"/>
      <c r="B146" s="19"/>
      <c r="C146" s="19"/>
      <c r="D146" s="20"/>
    </row>
    <row r="147" ht="15.75" customHeight="1">
      <c r="A147" s="19"/>
      <c r="B147" s="19"/>
      <c r="C147" s="19"/>
      <c r="D147" s="20"/>
    </row>
    <row r="148" ht="15.75" customHeight="1">
      <c r="A148" s="19"/>
      <c r="B148" s="19"/>
      <c r="C148" s="19"/>
      <c r="D148" s="20"/>
    </row>
    <row r="149" ht="15.75" customHeight="1">
      <c r="A149" s="19"/>
      <c r="B149" s="19"/>
      <c r="C149" s="19"/>
      <c r="D149" s="20"/>
    </row>
    <row r="150" ht="15.75" customHeight="1">
      <c r="A150" s="19"/>
      <c r="B150" s="19"/>
      <c r="C150" s="19"/>
      <c r="D150" s="20"/>
    </row>
    <row r="151" ht="15.75" customHeight="1">
      <c r="A151" s="19"/>
      <c r="B151" s="19"/>
      <c r="C151" s="19"/>
      <c r="D151" s="20"/>
    </row>
    <row r="152" ht="15.75" customHeight="1">
      <c r="A152" s="19"/>
      <c r="B152" s="19"/>
      <c r="C152" s="19"/>
      <c r="D152" s="20"/>
    </row>
    <row r="153" ht="15.75" customHeight="1">
      <c r="A153" s="19"/>
      <c r="B153" s="19"/>
      <c r="C153" s="19"/>
      <c r="D153" s="20"/>
    </row>
    <row r="154" ht="15.75" customHeight="1">
      <c r="A154" s="19"/>
      <c r="B154" s="19"/>
      <c r="C154" s="19"/>
      <c r="D154" s="20"/>
    </row>
    <row r="155" ht="15.75" customHeight="1">
      <c r="A155" s="19"/>
      <c r="B155" s="19"/>
      <c r="C155" s="19"/>
      <c r="D155" s="20"/>
    </row>
    <row r="156" ht="15.75" customHeight="1">
      <c r="A156" s="19"/>
      <c r="B156" s="19"/>
      <c r="C156" s="19"/>
      <c r="D156" s="20"/>
    </row>
    <row r="157" ht="15.75" customHeight="1">
      <c r="A157" s="19"/>
      <c r="B157" s="19"/>
      <c r="C157" s="19"/>
      <c r="D157" s="20"/>
    </row>
    <row r="158" ht="15.75" customHeight="1">
      <c r="A158" s="19"/>
      <c r="B158" s="19"/>
      <c r="C158" s="19"/>
      <c r="D158" s="20"/>
    </row>
    <row r="159" ht="15.75" customHeight="1">
      <c r="A159" s="19"/>
      <c r="B159" s="19"/>
      <c r="C159" s="19"/>
      <c r="D159" s="20"/>
    </row>
    <row r="160" ht="15.75" customHeight="1">
      <c r="A160" s="19"/>
      <c r="B160" s="19"/>
      <c r="C160" s="19"/>
      <c r="D160" s="20"/>
    </row>
    <row r="161" ht="15.75" customHeight="1">
      <c r="A161" s="19"/>
      <c r="B161" s="19"/>
      <c r="C161" s="19"/>
      <c r="D161" s="20"/>
    </row>
    <row r="162" ht="15.75" customHeight="1">
      <c r="A162" s="19"/>
      <c r="B162" s="19"/>
      <c r="C162" s="19"/>
      <c r="D162" s="20"/>
    </row>
    <row r="163" ht="15.75" customHeight="1">
      <c r="A163" s="19"/>
      <c r="B163" s="19"/>
      <c r="C163" s="19"/>
      <c r="D163" s="20"/>
    </row>
    <row r="164" ht="15.75" customHeight="1">
      <c r="A164" s="19"/>
      <c r="B164" s="19"/>
      <c r="C164" s="19"/>
      <c r="D164" s="20"/>
    </row>
    <row r="165" ht="15.75" customHeight="1">
      <c r="A165" s="19"/>
      <c r="B165" s="19"/>
      <c r="C165" s="19"/>
      <c r="D165" s="20"/>
    </row>
    <row r="166" ht="15.75" customHeight="1">
      <c r="A166" s="19"/>
      <c r="B166" s="19"/>
      <c r="C166" s="19"/>
      <c r="D166" s="20"/>
    </row>
    <row r="167" ht="15.75" customHeight="1">
      <c r="A167" s="19"/>
      <c r="B167" s="19"/>
      <c r="C167" s="19"/>
      <c r="D167" s="20"/>
    </row>
    <row r="168" ht="15.75" customHeight="1">
      <c r="A168" s="19"/>
      <c r="B168" s="19"/>
      <c r="C168" s="19"/>
      <c r="D168" s="20"/>
    </row>
    <row r="169" ht="15.75" customHeight="1">
      <c r="A169" s="19"/>
      <c r="B169" s="19"/>
      <c r="C169" s="19"/>
      <c r="D169" s="20"/>
    </row>
    <row r="170" ht="15.75" customHeight="1">
      <c r="A170" s="19"/>
      <c r="B170" s="19"/>
      <c r="C170" s="19"/>
      <c r="D170" s="20"/>
    </row>
    <row r="171" ht="15.75" customHeight="1">
      <c r="A171" s="19"/>
      <c r="B171" s="19"/>
      <c r="C171" s="19"/>
      <c r="D171" s="20"/>
    </row>
    <row r="172" ht="15.75" customHeight="1">
      <c r="A172" s="19"/>
      <c r="B172" s="19"/>
      <c r="C172" s="19"/>
      <c r="D172" s="20"/>
    </row>
    <row r="173" ht="15.75" customHeight="1">
      <c r="A173" s="19"/>
      <c r="B173" s="19"/>
      <c r="C173" s="19"/>
      <c r="D173" s="20"/>
    </row>
    <row r="174" ht="15.75" customHeight="1">
      <c r="A174" s="19"/>
      <c r="B174" s="19"/>
      <c r="C174" s="19"/>
      <c r="D174" s="20"/>
    </row>
    <row r="175" ht="15.75" customHeight="1">
      <c r="A175" s="19"/>
      <c r="B175" s="19"/>
      <c r="C175" s="19"/>
      <c r="D175" s="20"/>
    </row>
    <row r="176" ht="15.75" customHeight="1">
      <c r="A176" s="19"/>
      <c r="B176" s="19"/>
      <c r="C176" s="19"/>
      <c r="D176" s="20"/>
    </row>
    <row r="177" ht="15.75" customHeight="1">
      <c r="A177" s="19"/>
      <c r="B177" s="19"/>
      <c r="C177" s="19"/>
      <c r="D177" s="20"/>
    </row>
    <row r="178" ht="15.75" customHeight="1">
      <c r="A178" s="19"/>
      <c r="B178" s="19"/>
      <c r="C178" s="19"/>
      <c r="D178" s="20"/>
    </row>
    <row r="179" ht="15.75" customHeight="1">
      <c r="A179" s="19"/>
      <c r="B179" s="19"/>
      <c r="C179" s="19"/>
      <c r="D179" s="20"/>
    </row>
    <row r="180" ht="15.75" customHeight="1">
      <c r="A180" s="19"/>
      <c r="B180" s="19"/>
      <c r="C180" s="19"/>
      <c r="D180" s="20"/>
    </row>
    <row r="181" ht="15.75" customHeight="1">
      <c r="A181" s="19"/>
      <c r="B181" s="19"/>
      <c r="C181" s="19"/>
      <c r="D181" s="20"/>
    </row>
    <row r="182" ht="15.75" customHeight="1">
      <c r="A182" s="19"/>
      <c r="B182" s="19"/>
      <c r="C182" s="19"/>
      <c r="D182" s="20"/>
    </row>
    <row r="183" ht="15.75" customHeight="1">
      <c r="A183" s="19"/>
      <c r="B183" s="19"/>
      <c r="C183" s="19"/>
      <c r="D183" s="20"/>
    </row>
    <row r="184" ht="15.75" customHeight="1">
      <c r="A184" s="19"/>
      <c r="B184" s="19"/>
      <c r="C184" s="19"/>
      <c r="D184" s="20"/>
    </row>
    <row r="185" ht="15.75" customHeight="1">
      <c r="A185" s="19"/>
      <c r="B185" s="19"/>
      <c r="C185" s="19"/>
      <c r="D185" s="20"/>
    </row>
    <row r="186" ht="15.75" customHeight="1">
      <c r="A186" s="19"/>
      <c r="B186" s="19"/>
      <c r="C186" s="19"/>
      <c r="D186" s="20"/>
    </row>
    <row r="187" ht="15.75" customHeight="1">
      <c r="A187" s="19"/>
      <c r="B187" s="19"/>
      <c r="C187" s="19"/>
      <c r="D187" s="20"/>
    </row>
    <row r="188" ht="15.75" customHeight="1">
      <c r="A188" s="19"/>
      <c r="B188" s="19"/>
      <c r="C188" s="19"/>
      <c r="D188" s="20"/>
    </row>
    <row r="189" ht="15.75" customHeight="1">
      <c r="A189" s="19"/>
      <c r="B189" s="19"/>
      <c r="C189" s="19"/>
      <c r="D189" s="20"/>
    </row>
    <row r="190" ht="15.75" customHeight="1">
      <c r="A190" s="19"/>
      <c r="B190" s="19"/>
      <c r="C190" s="19"/>
      <c r="D190" s="20"/>
    </row>
    <row r="191" ht="15.75" customHeight="1">
      <c r="A191" s="19"/>
      <c r="B191" s="19"/>
      <c r="C191" s="19"/>
      <c r="D191" s="20"/>
    </row>
    <row r="192" ht="15.75" customHeight="1">
      <c r="A192" s="19"/>
      <c r="B192" s="19"/>
      <c r="C192" s="19"/>
      <c r="D192" s="20"/>
    </row>
    <row r="193" ht="15.75" customHeight="1">
      <c r="A193" s="19"/>
      <c r="B193" s="19"/>
      <c r="C193" s="19"/>
      <c r="D193" s="20"/>
    </row>
    <row r="194" ht="15.75" customHeight="1">
      <c r="A194" s="19"/>
      <c r="B194" s="19"/>
      <c r="C194" s="19"/>
      <c r="D194" s="20"/>
    </row>
    <row r="195" ht="15.75" customHeight="1">
      <c r="A195" s="19"/>
      <c r="B195" s="19"/>
      <c r="C195" s="19"/>
      <c r="D195" s="20"/>
    </row>
    <row r="196" ht="15.75" customHeight="1">
      <c r="A196" s="19"/>
      <c r="B196" s="19"/>
      <c r="C196" s="19"/>
      <c r="D196" s="20"/>
    </row>
    <row r="197" ht="15.75" customHeight="1">
      <c r="A197" s="19"/>
      <c r="B197" s="19"/>
      <c r="C197" s="19"/>
      <c r="D197" s="20"/>
    </row>
    <row r="198" ht="15.75" customHeight="1">
      <c r="A198" s="19"/>
      <c r="B198" s="19"/>
      <c r="C198" s="19"/>
      <c r="D198" s="20"/>
    </row>
    <row r="199" ht="15.75" customHeight="1">
      <c r="A199" s="19"/>
      <c r="B199" s="19"/>
      <c r="C199" s="19"/>
      <c r="D199" s="20"/>
    </row>
    <row r="200" ht="15.75" customHeight="1">
      <c r="A200" s="19"/>
      <c r="B200" s="19"/>
      <c r="C200" s="19"/>
      <c r="D200" s="20"/>
    </row>
    <row r="201" ht="15.75" customHeight="1">
      <c r="A201" s="19"/>
      <c r="B201" s="19"/>
      <c r="C201" s="19"/>
      <c r="D201" s="20"/>
    </row>
    <row r="202" ht="15.75" customHeight="1">
      <c r="A202" s="19"/>
      <c r="B202" s="19"/>
      <c r="C202" s="19"/>
      <c r="D202" s="20"/>
    </row>
    <row r="203" ht="15.75" customHeight="1">
      <c r="A203" s="19"/>
      <c r="B203" s="19"/>
      <c r="C203" s="19"/>
      <c r="D203" s="20"/>
    </row>
    <row r="204" ht="15.75" customHeight="1">
      <c r="A204" s="19"/>
      <c r="B204" s="19"/>
      <c r="C204" s="19"/>
      <c r="D204" s="20"/>
    </row>
    <row r="205" ht="15.75" customHeight="1">
      <c r="A205" s="19"/>
      <c r="B205" s="19"/>
      <c r="C205" s="19"/>
      <c r="D205" s="20"/>
    </row>
    <row r="206" ht="15.75" customHeight="1">
      <c r="A206" s="19"/>
      <c r="B206" s="19"/>
      <c r="C206" s="19"/>
      <c r="D206" s="20"/>
    </row>
    <row r="207" ht="15.75" customHeight="1">
      <c r="A207" s="19"/>
      <c r="B207" s="19"/>
      <c r="C207" s="19"/>
      <c r="D207" s="20"/>
    </row>
    <row r="208" ht="15.75" customHeight="1">
      <c r="A208" s="19"/>
      <c r="B208" s="19"/>
      <c r="C208" s="19"/>
      <c r="D208" s="20"/>
    </row>
    <row r="209" ht="15.75" customHeight="1">
      <c r="A209" s="19"/>
      <c r="B209" s="19"/>
      <c r="C209" s="19"/>
      <c r="D209" s="20"/>
    </row>
    <row r="210" ht="15.75" customHeight="1">
      <c r="A210" s="19"/>
      <c r="B210" s="19"/>
      <c r="C210" s="19"/>
      <c r="D210" s="20"/>
    </row>
    <row r="211" ht="15.75" customHeight="1">
      <c r="A211" s="19"/>
      <c r="B211" s="19"/>
      <c r="C211" s="19"/>
      <c r="D211" s="20"/>
    </row>
    <row r="212" ht="15.75" customHeight="1">
      <c r="A212" s="19"/>
      <c r="B212" s="19"/>
      <c r="C212" s="19"/>
      <c r="D212" s="20"/>
    </row>
    <row r="213" ht="15.75" customHeight="1">
      <c r="A213" s="19"/>
      <c r="B213" s="19"/>
      <c r="C213" s="19"/>
      <c r="D213" s="20"/>
    </row>
    <row r="214" ht="15.75" customHeight="1">
      <c r="A214" s="19"/>
      <c r="B214" s="19"/>
      <c r="C214" s="19"/>
      <c r="D214" s="20"/>
    </row>
    <row r="215" ht="15.75" customHeight="1">
      <c r="A215" s="19"/>
      <c r="B215" s="19"/>
      <c r="C215" s="19"/>
      <c r="D215" s="20"/>
    </row>
    <row r="216" ht="15.75" customHeight="1">
      <c r="A216" s="19"/>
      <c r="B216" s="19"/>
      <c r="C216" s="19"/>
      <c r="D216" s="20"/>
    </row>
    <row r="217" ht="15.75" customHeight="1">
      <c r="A217" s="19"/>
      <c r="B217" s="19"/>
      <c r="C217" s="19"/>
      <c r="D217" s="20"/>
    </row>
    <row r="218" ht="15.75" customHeight="1">
      <c r="A218" s="19"/>
      <c r="B218" s="19"/>
      <c r="C218" s="19"/>
      <c r="D218" s="20"/>
    </row>
    <row r="219" ht="15.75" customHeight="1">
      <c r="A219" s="19"/>
      <c r="B219" s="19"/>
      <c r="C219" s="19"/>
      <c r="D219" s="20"/>
    </row>
    <row r="220" ht="15.75" customHeight="1">
      <c r="A220" s="19"/>
      <c r="B220" s="19"/>
      <c r="C220" s="19"/>
      <c r="D220" s="20"/>
    </row>
    <row r="221" ht="15.75" customHeight="1">
      <c r="A221" s="19"/>
      <c r="B221" s="19"/>
      <c r="C221" s="19"/>
      <c r="D221" s="20"/>
    </row>
    <row r="222" ht="15.75" customHeight="1">
      <c r="A222" s="19"/>
      <c r="B222" s="19"/>
      <c r="C222" s="19"/>
      <c r="D222" s="20"/>
    </row>
    <row r="223" ht="15.75" customHeight="1">
      <c r="A223" s="19"/>
      <c r="B223" s="19"/>
      <c r="C223" s="19"/>
      <c r="D223" s="20"/>
    </row>
    <row r="224" ht="15.75" customHeight="1">
      <c r="A224" s="19"/>
      <c r="B224" s="19"/>
      <c r="C224" s="19"/>
      <c r="D224" s="20"/>
    </row>
    <row r="225" ht="15.75" customHeight="1">
      <c r="A225" s="19"/>
      <c r="B225" s="19"/>
      <c r="C225" s="19"/>
      <c r="D225" s="20"/>
    </row>
    <row r="226" ht="15.75" customHeight="1">
      <c r="A226" s="19"/>
      <c r="B226" s="19"/>
      <c r="C226" s="19"/>
      <c r="D226" s="20"/>
    </row>
    <row r="227" ht="15.75" customHeight="1">
      <c r="A227" s="19"/>
      <c r="B227" s="19"/>
      <c r="C227" s="19"/>
      <c r="D227" s="20"/>
    </row>
    <row r="228" ht="15.75" customHeight="1">
      <c r="A228" s="19"/>
      <c r="B228" s="19"/>
      <c r="C228" s="19"/>
      <c r="D228" s="20"/>
    </row>
    <row r="229" ht="15.75" customHeight="1">
      <c r="A229" s="19"/>
      <c r="B229" s="19"/>
      <c r="C229" s="19"/>
      <c r="D229" s="20"/>
    </row>
    <row r="230" ht="15.75" customHeight="1">
      <c r="A230" s="19"/>
      <c r="B230" s="19"/>
      <c r="C230" s="19"/>
      <c r="D230" s="20"/>
    </row>
    <row r="231" ht="15.75" customHeight="1">
      <c r="A231" s="19"/>
      <c r="B231" s="19"/>
      <c r="C231" s="19"/>
      <c r="D231" s="20"/>
    </row>
    <row r="232" ht="15.75" customHeight="1">
      <c r="A232" s="19"/>
      <c r="B232" s="19"/>
      <c r="C232" s="19"/>
      <c r="D232" s="20"/>
    </row>
    <row r="233" ht="15.75" customHeight="1">
      <c r="A233" s="19"/>
      <c r="B233" s="19"/>
      <c r="C233" s="19"/>
      <c r="D233" s="20"/>
    </row>
    <row r="234" ht="15.75" customHeight="1">
      <c r="A234" s="19"/>
      <c r="B234" s="19"/>
      <c r="C234" s="19"/>
      <c r="D234" s="20"/>
    </row>
    <row r="235" ht="15.75" customHeight="1">
      <c r="A235" s="19"/>
      <c r="B235" s="19"/>
      <c r="C235" s="19"/>
      <c r="D235" s="20"/>
    </row>
    <row r="236" ht="15.75" customHeight="1">
      <c r="A236" s="19"/>
      <c r="B236" s="19"/>
      <c r="C236" s="19"/>
      <c r="D236" s="20"/>
    </row>
    <row r="237" ht="15.75" customHeight="1">
      <c r="A237" s="19"/>
      <c r="B237" s="19"/>
      <c r="C237" s="19"/>
      <c r="D237" s="20"/>
    </row>
    <row r="238" ht="15.75" customHeight="1">
      <c r="A238" s="19"/>
      <c r="B238" s="19"/>
      <c r="C238" s="19"/>
      <c r="D238" s="20"/>
    </row>
    <row r="239" ht="15.75" customHeight="1">
      <c r="A239" s="19"/>
      <c r="B239" s="19"/>
      <c r="C239" s="19"/>
      <c r="D239" s="20"/>
    </row>
    <row r="240" ht="15.75" customHeight="1">
      <c r="A240" s="19"/>
      <c r="B240" s="19"/>
      <c r="C240" s="19"/>
      <c r="D240" s="20"/>
    </row>
    <row r="241" ht="15.75" customHeight="1">
      <c r="A241" s="19"/>
      <c r="B241" s="19"/>
      <c r="C241" s="19"/>
      <c r="D241" s="20"/>
    </row>
    <row r="242" ht="15.75" customHeight="1">
      <c r="A242" s="19"/>
      <c r="B242" s="19"/>
      <c r="C242" s="19"/>
      <c r="D242" s="20"/>
    </row>
    <row r="243" ht="15.75" customHeight="1">
      <c r="A243" s="19"/>
      <c r="B243" s="19"/>
      <c r="C243" s="19"/>
      <c r="D243" s="20"/>
    </row>
    <row r="244" ht="15.75" customHeight="1">
      <c r="A244" s="19"/>
      <c r="B244" s="19"/>
      <c r="C244" s="19"/>
      <c r="D244" s="20"/>
    </row>
    <row r="245" ht="15.75" customHeight="1">
      <c r="A245" s="19"/>
      <c r="B245" s="19"/>
      <c r="C245" s="19"/>
      <c r="D245" s="20"/>
    </row>
    <row r="246" ht="15.75" customHeight="1">
      <c r="A246" s="19"/>
      <c r="B246" s="19"/>
      <c r="C246" s="19"/>
      <c r="D246" s="20"/>
    </row>
    <row r="247" ht="15.75" customHeight="1">
      <c r="A247" s="19"/>
      <c r="B247" s="19"/>
      <c r="C247" s="19"/>
      <c r="D247" s="20"/>
    </row>
    <row r="248" ht="15.75" customHeight="1">
      <c r="A248" s="19"/>
      <c r="B248" s="19"/>
      <c r="C248" s="19"/>
      <c r="D248" s="20"/>
    </row>
    <row r="249" ht="15.75" customHeight="1">
      <c r="A249" s="19"/>
      <c r="B249" s="19"/>
      <c r="C249" s="19"/>
      <c r="D249" s="20"/>
    </row>
    <row r="250" ht="15.75" customHeight="1">
      <c r="A250" s="19"/>
      <c r="B250" s="19"/>
      <c r="C250" s="19"/>
      <c r="D250" s="20"/>
    </row>
    <row r="251" ht="15.75" customHeight="1">
      <c r="A251" s="19"/>
      <c r="B251" s="19"/>
      <c r="C251" s="19"/>
      <c r="D251" s="20"/>
    </row>
    <row r="252" ht="15.75" customHeight="1">
      <c r="A252" s="19"/>
      <c r="B252" s="19"/>
      <c r="C252" s="19"/>
      <c r="D252" s="20"/>
    </row>
    <row r="253" ht="15.75" customHeight="1">
      <c r="A253" s="19"/>
      <c r="B253" s="19"/>
      <c r="C253" s="19"/>
      <c r="D253" s="20"/>
    </row>
    <row r="254" ht="15.75" customHeight="1">
      <c r="A254" s="19"/>
      <c r="B254" s="19"/>
      <c r="C254" s="19"/>
      <c r="D254" s="20"/>
    </row>
    <row r="255" ht="15.75" customHeight="1">
      <c r="A255" s="19"/>
      <c r="B255" s="19"/>
      <c r="C255" s="19"/>
      <c r="D255" s="20"/>
    </row>
    <row r="256" ht="15.75" customHeight="1">
      <c r="A256" s="19"/>
      <c r="B256" s="19"/>
      <c r="C256" s="19"/>
      <c r="D256" s="20"/>
    </row>
    <row r="257" ht="15.75" customHeight="1">
      <c r="A257" s="19"/>
      <c r="B257" s="19"/>
      <c r="C257" s="19"/>
      <c r="D257" s="20"/>
    </row>
    <row r="258" ht="15.75" customHeight="1">
      <c r="A258" s="19"/>
      <c r="B258" s="19"/>
      <c r="C258" s="19"/>
      <c r="D258" s="20"/>
    </row>
    <row r="259" ht="15.75" customHeight="1">
      <c r="A259" s="19"/>
      <c r="B259" s="19"/>
      <c r="C259" s="19"/>
      <c r="D259" s="20"/>
    </row>
    <row r="260" ht="15.75" customHeight="1">
      <c r="A260" s="19"/>
      <c r="B260" s="19"/>
      <c r="C260" s="19"/>
      <c r="D260" s="20"/>
    </row>
    <row r="261" ht="15.75" customHeight="1">
      <c r="A261" s="19"/>
      <c r="B261" s="19"/>
      <c r="C261" s="19"/>
      <c r="D261" s="20"/>
    </row>
    <row r="262" ht="15.75" customHeight="1">
      <c r="A262" s="19"/>
      <c r="B262" s="19"/>
      <c r="C262" s="19"/>
      <c r="D262" s="20"/>
    </row>
    <row r="263" ht="15.75" customHeight="1">
      <c r="A263" s="19"/>
      <c r="B263" s="19"/>
      <c r="C263" s="19"/>
      <c r="D263" s="20"/>
    </row>
    <row r="264" ht="15.75" customHeight="1">
      <c r="A264" s="19"/>
      <c r="B264" s="19"/>
      <c r="C264" s="19"/>
      <c r="D264" s="20"/>
    </row>
    <row r="265" ht="15.75" customHeight="1">
      <c r="A265" s="19"/>
      <c r="B265" s="19"/>
      <c r="C265" s="19"/>
      <c r="D265" s="20"/>
    </row>
    <row r="266" ht="15.75" customHeight="1">
      <c r="A266" s="19"/>
      <c r="B266" s="19"/>
      <c r="C266" s="19"/>
      <c r="D266" s="20"/>
    </row>
    <row r="267" ht="15.75" customHeight="1">
      <c r="A267" s="19"/>
      <c r="B267" s="19"/>
      <c r="C267" s="19"/>
      <c r="D267" s="20"/>
    </row>
    <row r="268" ht="15.75" customHeight="1">
      <c r="A268" s="19"/>
      <c r="B268" s="19"/>
      <c r="C268" s="19"/>
      <c r="D268" s="20"/>
    </row>
    <row r="269" ht="15.75" customHeight="1">
      <c r="A269" s="19"/>
      <c r="B269" s="19"/>
      <c r="C269" s="19"/>
      <c r="D269" s="20"/>
    </row>
    <row r="270" ht="15.75" customHeight="1">
      <c r="A270" s="19"/>
      <c r="B270" s="19"/>
      <c r="C270" s="19"/>
      <c r="D270" s="20"/>
    </row>
    <row r="271" ht="15.75" customHeight="1">
      <c r="A271" s="19"/>
      <c r="B271" s="19"/>
      <c r="C271" s="19"/>
      <c r="D271" s="20"/>
    </row>
    <row r="272" ht="15.75" customHeight="1">
      <c r="A272" s="19"/>
      <c r="B272" s="19"/>
      <c r="C272" s="19"/>
      <c r="D272" s="20"/>
    </row>
    <row r="273" ht="15.75" customHeight="1">
      <c r="A273" s="19"/>
      <c r="B273" s="19"/>
      <c r="C273" s="19"/>
      <c r="D273" s="20"/>
    </row>
    <row r="274" ht="15.75" customHeight="1">
      <c r="A274" s="19"/>
      <c r="B274" s="19"/>
      <c r="C274" s="19"/>
      <c r="D274" s="20"/>
    </row>
    <row r="275" ht="15.75" customHeight="1">
      <c r="A275" s="19"/>
      <c r="B275" s="19"/>
      <c r="C275" s="19"/>
      <c r="D275" s="20"/>
    </row>
    <row r="276" ht="15.75" customHeight="1">
      <c r="A276" s="19"/>
      <c r="B276" s="19"/>
      <c r="C276" s="19"/>
      <c r="D276" s="20"/>
    </row>
    <row r="277" ht="15.75" customHeight="1">
      <c r="A277" s="19"/>
      <c r="B277" s="19"/>
      <c r="C277" s="19"/>
      <c r="D277" s="20"/>
    </row>
    <row r="278" ht="15.75" customHeight="1">
      <c r="A278" s="19"/>
      <c r="B278" s="19"/>
      <c r="C278" s="19"/>
      <c r="D278" s="20"/>
    </row>
    <row r="279" ht="15.75" customHeight="1">
      <c r="A279" s="19"/>
      <c r="B279" s="19"/>
      <c r="C279" s="19"/>
      <c r="D279" s="20"/>
    </row>
    <row r="280" ht="15.75" customHeight="1">
      <c r="A280" s="19"/>
      <c r="B280" s="19"/>
      <c r="C280" s="19"/>
      <c r="D280" s="20"/>
    </row>
    <row r="281" ht="15.75" customHeight="1">
      <c r="A281" s="19"/>
      <c r="B281" s="19"/>
      <c r="C281" s="19"/>
      <c r="D281" s="20"/>
    </row>
    <row r="282" ht="15.75" customHeight="1">
      <c r="A282" s="19"/>
      <c r="B282" s="19"/>
      <c r="C282" s="19"/>
      <c r="D282" s="20"/>
    </row>
    <row r="283" ht="15.75" customHeight="1">
      <c r="A283" s="19"/>
      <c r="B283" s="19"/>
      <c r="C283" s="19"/>
      <c r="D283" s="20"/>
    </row>
    <row r="284" ht="15.75" customHeight="1">
      <c r="A284" s="19"/>
      <c r="B284" s="19"/>
      <c r="C284" s="19"/>
      <c r="D284" s="20"/>
    </row>
    <row r="285" ht="15.75" customHeight="1">
      <c r="A285" s="19"/>
      <c r="B285" s="19"/>
      <c r="C285" s="19"/>
      <c r="D285" s="20"/>
    </row>
    <row r="286" ht="15.75" customHeight="1">
      <c r="A286" s="19"/>
      <c r="B286" s="19"/>
      <c r="C286" s="19"/>
      <c r="D286" s="20"/>
    </row>
    <row r="287" ht="15.75" customHeight="1">
      <c r="A287" s="19"/>
      <c r="B287" s="19"/>
      <c r="C287" s="19"/>
      <c r="D287" s="20"/>
    </row>
    <row r="288" ht="15.75" customHeight="1">
      <c r="A288" s="19"/>
      <c r="B288" s="19"/>
      <c r="C288" s="19"/>
      <c r="D288" s="20"/>
    </row>
    <row r="289" ht="15.75" customHeight="1">
      <c r="A289" s="19"/>
      <c r="B289" s="19"/>
      <c r="C289" s="19"/>
      <c r="D289" s="20"/>
    </row>
    <row r="290" ht="15.75" customHeight="1">
      <c r="A290" s="19"/>
      <c r="B290" s="19"/>
      <c r="C290" s="19"/>
      <c r="D290" s="20"/>
    </row>
    <row r="291" ht="15.75" customHeight="1">
      <c r="A291" s="19"/>
      <c r="B291" s="19"/>
      <c r="C291" s="19"/>
      <c r="D291" s="20"/>
    </row>
    <row r="292" ht="15.75" customHeight="1">
      <c r="A292" s="19"/>
      <c r="B292" s="19"/>
      <c r="C292" s="19"/>
      <c r="D292" s="20"/>
    </row>
    <row r="293" ht="15.75" customHeight="1">
      <c r="A293" s="19"/>
      <c r="B293" s="19"/>
      <c r="C293" s="19"/>
      <c r="D293" s="20"/>
    </row>
    <row r="294" ht="15.75" customHeight="1">
      <c r="A294" s="19"/>
      <c r="B294" s="19"/>
      <c r="C294" s="19"/>
      <c r="D294" s="20"/>
    </row>
    <row r="295" ht="15.75" customHeight="1">
      <c r="A295" s="19"/>
      <c r="B295" s="19"/>
      <c r="C295" s="19"/>
      <c r="D295" s="20"/>
    </row>
    <row r="296" ht="15.75" customHeight="1">
      <c r="A296" s="19"/>
      <c r="B296" s="19"/>
      <c r="C296" s="19"/>
      <c r="D296" s="20"/>
    </row>
    <row r="297" ht="15.75" customHeight="1">
      <c r="A297" s="19"/>
      <c r="B297" s="19"/>
      <c r="C297" s="19"/>
      <c r="D297" s="20"/>
    </row>
    <row r="298" ht="15.75" customHeight="1">
      <c r="A298" s="19"/>
      <c r="B298" s="19"/>
      <c r="C298" s="19"/>
      <c r="D298" s="20"/>
    </row>
    <row r="299" ht="15.75" customHeight="1">
      <c r="A299" s="19"/>
      <c r="B299" s="19"/>
      <c r="C299" s="19"/>
      <c r="D299" s="20"/>
    </row>
    <row r="300" ht="15.75" customHeight="1">
      <c r="A300" s="19"/>
      <c r="B300" s="19"/>
      <c r="C300" s="19"/>
      <c r="D300" s="20"/>
    </row>
    <row r="301" ht="15.75" customHeight="1">
      <c r="A301" s="19"/>
      <c r="B301" s="19"/>
      <c r="C301" s="19"/>
      <c r="D301" s="20"/>
    </row>
    <row r="302" ht="15.75" customHeight="1">
      <c r="A302" s="19"/>
      <c r="B302" s="19"/>
      <c r="C302" s="19"/>
      <c r="D302" s="20"/>
    </row>
    <row r="303" ht="15.75" customHeight="1">
      <c r="A303" s="19"/>
      <c r="B303" s="19"/>
      <c r="C303" s="19"/>
      <c r="D303" s="20"/>
    </row>
    <row r="304" ht="15.75" customHeight="1">
      <c r="A304" s="19"/>
      <c r="B304" s="19"/>
      <c r="C304" s="19"/>
      <c r="D304" s="20"/>
    </row>
    <row r="305" ht="15.75" customHeight="1">
      <c r="A305" s="19"/>
      <c r="B305" s="19"/>
      <c r="C305" s="19"/>
      <c r="D305" s="20"/>
    </row>
    <row r="306" ht="15.75" customHeight="1">
      <c r="A306" s="19"/>
      <c r="B306" s="19"/>
      <c r="C306" s="19"/>
      <c r="D306" s="20"/>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06"/>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4" t="s">
        <v>1654</v>
      </c>
      <c r="B1" s="4" t="s">
        <v>1655</v>
      </c>
      <c r="C1" s="4" t="s">
        <v>1656</v>
      </c>
      <c r="D1" s="4" t="s">
        <v>1657</v>
      </c>
      <c r="E1" s="4" t="s">
        <v>1658</v>
      </c>
      <c r="F1" s="4" t="s">
        <v>1659</v>
      </c>
      <c r="G1" s="4" t="s">
        <v>1660</v>
      </c>
    </row>
    <row r="2" ht="15.75" customHeight="1">
      <c r="A2" s="130" t="s">
        <v>1661</v>
      </c>
      <c r="B2" s="4" t="s">
        <v>1662</v>
      </c>
      <c r="C2" s="4">
        <v>2.019010801E9</v>
      </c>
      <c r="D2" s="4" t="s">
        <v>1663</v>
      </c>
      <c r="E2" s="4" t="s">
        <v>1664</v>
      </c>
      <c r="F2" s="4" t="s">
        <v>1665</v>
      </c>
      <c r="G2" s="30" t="s">
        <v>1666</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