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rvey" sheetId="1" r:id="rId4"/>
    <sheet state="visible" name="choices" sheetId="2" r:id="rId5"/>
    <sheet state="visible" name="external_choices" sheetId="3" r:id="rId6"/>
    <sheet state="visible" name="settings" sheetId="4" r:id="rId7"/>
  </sheets>
  <definedNames>
    <definedName name="choice_filter">survey!$P$2:$P$56</definedName>
    <definedName name="name">survey!$B$2:$B$56</definedName>
    <definedName name="hint">survey!$G$2:$G$56</definedName>
    <definedName name="calculation">survey!$M$2:$M$56</definedName>
    <definedName name="constraint">survey!$K$2:$K$56</definedName>
    <definedName name="repeat_count">survey!$Q$2:$Q$56</definedName>
    <definedName name="relevant">survey!$N$2:$N$56</definedName>
    <definedName name="label">survey!$C$2:$C$53</definedName>
    <definedName hidden="1" localSheetId="0" name="_xlnm._FilterDatabase">survey!$A$1:$U$289</definedName>
    <definedName hidden="1" localSheetId="1" name="_xlnm._FilterDatabase">choices!$A$1:$G$272</definedName>
    <definedName hidden="1" localSheetId="2" name="_xlnm._FilterDatabase">external_choices!$A$1:$D$109</definedName>
    <definedName hidden="1" localSheetId="0" name="Z_941E67A4_6804_4DEF_9B11_553FF7891809_.wvu.FilterData">survey!$A$1:$P$64</definedName>
    <definedName hidden="1" localSheetId="0" name="Z_8051BBA3_C63E_4787_88C7_A62F4ECF6217_.wvu.FilterData">survey!$A$1:$AC$64</definedName>
  </definedNames>
  <calcPr/>
  <customWorkbookViews>
    <customWorkbookView activeSheetId="0" maximized="1" windowHeight="0" windowWidth="0" guid="{8051BBA3-C63E-4787-88C7-A62F4ECF6217}" name="Filter 1"/>
    <customWorkbookView activeSheetId="0" maximized="1" windowHeight="0" windowWidth="0" guid="{941E67A4-6804-4DEF-9B11-553FF7891809}" name="Data elements to create on DHIS2"/>
  </customWorkbookViews>
  <extLst>
    <ext uri="GoogleSheetsCustomDataVersion2">
      <go:sheetsCustomData xmlns:go="http://customooxmlschemas.google.com/" r:id="rId8" roundtripDataChecksum="QGqNeF/UhLeQ4/kpApi1ymB05dyCdYqzYY3D2hpBjL0="/>
    </ext>
  </extLst>
</workbook>
</file>

<file path=xl/sharedStrings.xml><?xml version="1.0" encoding="utf-8"?>
<sst xmlns="http://schemas.openxmlformats.org/spreadsheetml/2006/main" count="2613" uniqueCount="887">
  <si>
    <t>type</t>
  </si>
  <si>
    <t>name</t>
  </si>
  <si>
    <t>label</t>
  </si>
  <si>
    <t>bind::type</t>
  </si>
  <si>
    <t>read-only</t>
  </si>
  <si>
    <t>hint</t>
  </si>
  <si>
    <t>appearance</t>
  </si>
  <si>
    <t>required</t>
  </si>
  <si>
    <t>constraint_message</t>
  </si>
  <si>
    <t>constraint</t>
  </si>
  <si>
    <t>Helper for calc</t>
  </si>
  <si>
    <t>calculation</t>
  </si>
  <si>
    <t>relevant</t>
  </si>
  <si>
    <t>default</t>
  </si>
  <si>
    <t>choice_filter</t>
  </si>
  <si>
    <t>repeat_count</t>
  </si>
  <si>
    <t>body::accuracyThreshold</t>
  </si>
  <si>
    <t>To be Exported</t>
  </si>
  <si>
    <t>Option Set UID</t>
  </si>
  <si>
    <t>Value Type</t>
  </si>
  <si>
    <t>Aggregation Operator</t>
  </si>
  <si>
    <t>Zero is significant</t>
  </si>
  <si>
    <t>start</t>
  </si>
  <si>
    <t>start000000</t>
  </si>
  <si>
    <t>Start Time</t>
  </si>
  <si>
    <t>Yes</t>
  </si>
  <si>
    <t>DATETIME</t>
  </si>
  <si>
    <t>NONE</t>
  </si>
  <si>
    <t>SORT(UNIQUE(TRANSPOSE(SPLIT(TEXTJOIN("=&gt;",TRUE,ArrayFormula(if(len(P2:P),if(regexmatch(TEXTJOIN(",",TRUE,P2:P),"\$\{\w+\}"),REGEXEXTRACT(TEXTJOIN(",",TRUE,P2:P) &amp; " ",REGEXREPLACE(regexreplace(TEXTJOIN(",",TRUE,P2:P) &amp; " ","([()$+-/*])","\\Q$1\\E"),"\{[a-zA-Z0-9_]+}","(.*?)")),iferror(1/0)),iferror(1/0)))),"=&gt;",TRUE,TRUE))),1,TRUE)</t>
  </si>
  <si>
    <t>end</t>
  </si>
  <si>
    <t>end00000000</t>
  </si>
  <si>
    <t>End Time</t>
  </si>
  <si>
    <t/>
  </si>
  <si>
    <t>calculate</t>
  </si>
  <si>
    <t>timestarted</t>
  </si>
  <si>
    <t>Calculate time started</t>
  </si>
  <si>
    <t>format-date-time(now(),'%H:%M')</t>
  </si>
  <si>
    <t>No</t>
  </si>
  <si>
    <t>TIME</t>
  </si>
  <si>
    <t>begin_group</t>
  </si>
  <si>
    <t>GeneralInform</t>
  </si>
  <si>
    <t>**General Information**</t>
  </si>
  <si>
    <t>note</t>
  </si>
  <si>
    <t>welcomenote</t>
  </si>
  <si>
    <t>**This is the FTHI Quality Assessment Checklist for Accident and Emergency Department**</t>
  </si>
  <si>
    <t>date</t>
  </si>
  <si>
    <t>assessmentdate</t>
  </si>
  <si>
    <t>Date of Assessment</t>
  </si>
  <si>
    <t>text</t>
  </si>
  <si>
    <t>assessorname</t>
  </si>
  <si>
    <t>Name(s) of Assessor(s)</t>
  </si>
  <si>
    <t>affiliation</t>
  </si>
  <si>
    <t>Affiliation(s) of Assessor(s)</t>
  </si>
  <si>
    <t>select_one states</t>
  </si>
  <si>
    <t>state</t>
  </si>
  <si>
    <t>State</t>
  </si>
  <si>
    <t>autocomplete minimal w1</t>
  </si>
  <si>
    <t>CalcState00</t>
  </si>
  <si>
    <t>Calculate State</t>
  </si>
  <si>
    <t>if(${state} = '','',once(now()))</t>
  </si>
  <si>
    <t>select_one_external facilities</t>
  </si>
  <si>
    <t>facility</t>
  </si>
  <si>
    <t>Name of Federal Tertiary Hospital</t>
  </si>
  <si>
    <t>states=${state}</t>
  </si>
  <si>
    <t>TEXT</t>
  </si>
  <si>
    <t>CalcFacility00</t>
  </si>
  <si>
    <t>Calculate health facility</t>
  </si>
  <si>
    <t>if(${facility} = '','',once(now()))</t>
  </si>
  <si>
    <t>address</t>
  </si>
  <si>
    <t>Address</t>
  </si>
  <si>
    <t>telephone</t>
  </si>
  <si>
    <t>Telephone</t>
  </si>
  <si>
    <t>numbers</t>
  </si>
  <si>
    <t>email1</t>
  </si>
  <si>
    <t>Email</t>
  </si>
  <si>
    <t>unit_head</t>
  </si>
  <si>
    <t>Head of A&amp;E</t>
  </si>
  <si>
    <t>headunit_phone</t>
  </si>
  <si>
    <t>Telephone (Head of A&amp;E)</t>
  </si>
  <si>
    <t>integer</t>
  </si>
  <si>
    <t>patients</t>
  </si>
  <si>
    <t>Annual No. of patients</t>
  </si>
  <si>
    <t>beds_no</t>
  </si>
  <si>
    <t>Number of beds</t>
  </si>
  <si>
    <t>mortality_no</t>
  </si>
  <si>
    <t>Annual No. of mortality</t>
  </si>
  <si>
    <t>patients_referred</t>
  </si>
  <si>
    <t>No. of patients referred</t>
  </si>
  <si>
    <t>end_group</t>
  </si>
  <si>
    <t>StaffingSummary</t>
  </si>
  <si>
    <t>**3.0 STAFFING SUMMARY**</t>
  </si>
  <si>
    <t>exp_num1</t>
  </si>
  <si>
    <t>Expected Number of A&amp;E Consultant</t>
  </si>
  <si>
    <t>num_fte1</t>
  </si>
  <si>
    <t>Number of Full Time Equivalents (A&amp;E Consultant)</t>
  </si>
  <si>
    <t>select_one yes_no_fivepoint</t>
  </si>
  <si>
    <t>fac_adeq1</t>
  </si>
  <si>
    <t>Is it adequate for facility operations?</t>
  </si>
  <si>
    <t>if(${fac_adeq1}='yes',5,0)</t>
  </si>
  <si>
    <t>exp_num2</t>
  </si>
  <si>
    <t>Expected Number of Qualified Doctors</t>
  </si>
  <si>
    <t>num_fte2</t>
  </si>
  <si>
    <t>Number of Full Time Equivalents (Qualified Doctors)</t>
  </si>
  <si>
    <t>fac_adeq2</t>
  </si>
  <si>
    <t>if(${fac_adeq2}='yes',5,0)</t>
  </si>
  <si>
    <t>exp_num3</t>
  </si>
  <si>
    <t>Expected number of Doctors with emergency training/certification for ATLS, resuscitation</t>
  </si>
  <si>
    <t>num_fte3</t>
  </si>
  <si>
    <t>Number of Full Time Equivalents (Doctors with emergency training/certification for ATLS, resuscitation)</t>
  </si>
  <si>
    <t>fac_adeq3</t>
  </si>
  <si>
    <t>if(${fac_adeq3}='yes',5,0)</t>
  </si>
  <si>
    <t>exp_num4</t>
  </si>
  <si>
    <t>Expected number of Nurses</t>
  </si>
  <si>
    <t>num_fte4</t>
  </si>
  <si>
    <t>Number of Full Time Equivalents (Nurses)</t>
  </si>
  <si>
    <t>fac_adeq4</t>
  </si>
  <si>
    <t>if(${fac_adeq4}='yes',5,0)</t>
  </si>
  <si>
    <t>exp_num5</t>
  </si>
  <si>
    <t>Expected number of Nurses with emergency training</t>
  </si>
  <si>
    <t>num_fte5</t>
  </si>
  <si>
    <t>Number of Full Time Equivalents (Nurses with emergency training)</t>
  </si>
  <si>
    <t>fac_adeq5</t>
  </si>
  <si>
    <t>if(${fac_adeq5}='yes',5,0)</t>
  </si>
  <si>
    <t>exp_num6</t>
  </si>
  <si>
    <t>Expected number of Auxillary nurses</t>
  </si>
  <si>
    <t>num_fte6</t>
  </si>
  <si>
    <t>Number of Full Time Equivalents (Auxillary nurses)</t>
  </si>
  <si>
    <t>fac_adeq6</t>
  </si>
  <si>
    <t>if(${fac_adeq6}='yes',5,0)</t>
  </si>
  <si>
    <t>exp_num7</t>
  </si>
  <si>
    <t>Expected number of Porters</t>
  </si>
  <si>
    <t>num_fte7</t>
  </si>
  <si>
    <t>Number of Full Time Equivalents (Porters)</t>
  </si>
  <si>
    <t>select_one yes_no_threepoint</t>
  </si>
  <si>
    <t>fac_adeq7</t>
  </si>
  <si>
    <t>if(${fac_adeq7}='yes',3,0)</t>
  </si>
  <si>
    <t>exp_num8</t>
  </si>
  <si>
    <t>Expected number of Cleaners</t>
  </si>
  <si>
    <t>num_fte8</t>
  </si>
  <si>
    <t>Number of Full Time Equivalents (Cleaners)</t>
  </si>
  <si>
    <t>fac_adeq8</t>
  </si>
  <si>
    <t>if(${fac_adeq8}='yes',3,0)</t>
  </si>
  <si>
    <t>SubTotal1</t>
  </si>
  <si>
    <t>Staffing Sub Total</t>
  </si>
  <si>
    <t>if(${fac_adeq1}='yes',5,0) + if(${fac_adeq2}='yes',5,0) + if(${fac_adeq3}='yes',5,0) + if(${fac_adeq4}='yes',5,0) + if(${fac_adeq5}='yes',5,0) + if(${fac_adeq6}='yes',5,0) + if(${fac_adeq7}='yes',3,0) + if(${fac_adeq8}='yes',3,0)</t>
  </si>
  <si>
    <t>fac_safety</t>
  </si>
  <si>
    <t>**3.1 FACILITY AND SAFETY**</t>
  </si>
  <si>
    <t>guidenote</t>
  </si>
  <si>
    <t>For each item, please circle either Yes, No, or Not Applicable (N/A). All elements of the question must be satisfactorily present to indicate “yes” and award credit. Provide explanation or further comments for each “No” or “N/A” response.</t>
  </si>
  <si>
    <t>select_one yes_no_na2</t>
  </si>
  <si>
    <t>signages</t>
  </si>
  <si>
    <t>Are there visible and adequate signages directing people to the A &amp; E department?</t>
  </si>
  <si>
    <t>if(${signages}='yes',2,0)</t>
  </si>
  <si>
    <t>comment1</t>
  </si>
  <si>
    <t>Comments</t>
  </si>
  <si>
    <t>note1</t>
  </si>
  <si>
    <t>**Standard:** The A &amp; E must be easily accessible to the public with efficient direction signages posted at very visible locations around the department.</t>
  </si>
  <si>
    <t>reg_area</t>
  </si>
  <si>
    <t>Is there a designated reception and registration area?</t>
  </si>
  <si>
    <t>if(${reg_area}='yes',2,0)</t>
  </si>
  <si>
    <t>comment2</t>
  </si>
  <si>
    <t>sec_pers</t>
  </si>
  <si>
    <t>Are there security personnel manning the A&amp;E entrance at all times?</t>
  </si>
  <si>
    <t>if(${sec_pers}='yes',2,0)</t>
  </si>
  <si>
    <t>comment3</t>
  </si>
  <si>
    <t>note2</t>
  </si>
  <si>
    <t>**Standard:** A &amp; E entrance of the hospital must be manned by security personnel at all times</t>
  </si>
  <si>
    <t>select_one yes_no_na3</t>
  </si>
  <si>
    <t>entr_acc</t>
  </si>
  <si>
    <t>Is the A &amp; E entrance easily accessible by the ambulance?</t>
  </si>
  <si>
    <t>if(${entr_acc}='yes',3,0)</t>
  </si>
  <si>
    <t>comment4</t>
  </si>
  <si>
    <t>note3</t>
  </si>
  <si>
    <t>**Standard:** The main entrance shall allow for easy U-turn of ambulance and be wide enough for easily moving at least 2 stretches at the same time. There should be a clear “ No party zone” sign outside the emergency entrance to ensure smooth inflow of patients.</t>
  </si>
  <si>
    <t>wheel_acc</t>
  </si>
  <si>
    <t>Is the entrance easily accessible by wheel chairs and stretchers?</t>
  </si>
  <si>
    <t>if(${wheel_acc}='yes',2,0)</t>
  </si>
  <si>
    <t>comment5</t>
  </si>
  <si>
    <t>wheel_no</t>
  </si>
  <si>
    <t>Are there adequate number of stretchers, wheel chairs and trolleys?</t>
  </si>
  <si>
    <t>if(${wheel_no}='yes',2,0)</t>
  </si>
  <si>
    <t>comment6</t>
  </si>
  <si>
    <t>note4</t>
  </si>
  <si>
    <t>**Standard:** There should be adequate trolleys, wheelchairs and stretchers and kept away separated in a side bay.</t>
  </si>
  <si>
    <t>wheel_belt</t>
  </si>
  <si>
    <t>Do all wheel chairs and trolleys have safety belts?</t>
  </si>
  <si>
    <t>if(${wheel_belt}='yes',2,0)</t>
  </si>
  <si>
    <t>comment7</t>
  </si>
  <si>
    <t>note5</t>
  </si>
  <si>
    <t>**Standard:** All wheel chairs and trolleys must have functional safety belts</t>
  </si>
  <si>
    <t>triage_room</t>
  </si>
  <si>
    <t>Is there an adequate triage room?</t>
  </si>
  <si>
    <t>if(${triage_room}='yes',3,0)</t>
  </si>
  <si>
    <t>comment8</t>
  </si>
  <si>
    <t>wait_room</t>
  </si>
  <si>
    <t>Is there an adequate and comfortable waiting room?</t>
  </si>
  <si>
    <t>if(${wait_room}='yes',2,0)</t>
  </si>
  <si>
    <t>comment9</t>
  </si>
  <si>
    <t>note6</t>
  </si>
  <si>
    <t>**Standard:** The A &amp; E department must have spacious patient waiting area that is well ventilated with comfortable sitting facility.</t>
  </si>
  <si>
    <t>resus_room</t>
  </si>
  <si>
    <t>Is there a spacious resuscitation room?</t>
  </si>
  <si>
    <t>if(${resus_room}='yes',3,0)</t>
  </si>
  <si>
    <t>comment11</t>
  </si>
  <si>
    <t>oper_room</t>
  </si>
  <si>
    <t>Is there a well-equipped minor operating room at the A &amp; E department? (At least 2 suturing/minor surgery).</t>
  </si>
  <si>
    <t>if(${oper_room}='yes',2,0)</t>
  </si>
  <si>
    <t>comment12</t>
  </si>
  <si>
    <t>cons_room</t>
  </si>
  <si>
    <t>Are there at least 3 purposed built consulting rooms?</t>
  </si>
  <si>
    <t>if(${cons_room}='yes',2,0)</t>
  </si>
  <si>
    <t>comment13</t>
  </si>
  <si>
    <t>select_one yes_no_na1</t>
  </si>
  <si>
    <t>inj_room</t>
  </si>
  <si>
    <t>Are there separate injection and dressing rooms?</t>
  </si>
  <si>
    <t>if(${inj_room}='yes',1,0)</t>
  </si>
  <si>
    <t>comment14</t>
  </si>
  <si>
    <t>toilet_fac</t>
  </si>
  <si>
    <t>Are there adequate toilet facility designated for male and female patients at the waiting area.</t>
  </si>
  <si>
    <t>if(${toilet_fac}='yes',2,0)</t>
  </si>
  <si>
    <t>comment15</t>
  </si>
  <si>
    <t>staff_room</t>
  </si>
  <si>
    <t>Is there comfortable staff room for doctors, nurses, and other A &amp; E clinical staff team with adequate toilet facility?</t>
  </si>
  <si>
    <t>if(${staff_room}='yes',1,0)</t>
  </si>
  <si>
    <t>comment16</t>
  </si>
  <si>
    <t>note7</t>
  </si>
  <si>
    <t>**Standard:** The A &amp; E department must have an adequate staff room for staff recess.</t>
  </si>
  <si>
    <t>pharm_out</t>
  </si>
  <si>
    <t>Is there a dedicated pharmacy outlet in the A &amp; E department?</t>
  </si>
  <si>
    <t>if(${pharm_out}='yes',3,0)</t>
  </si>
  <si>
    <t>comment17</t>
  </si>
  <si>
    <t>note8</t>
  </si>
  <si>
    <t>**Standard:** A &amp; E department should have a pharmacy unit within for easy access to prescribed medicine.</t>
  </si>
  <si>
    <t>lab_fac</t>
  </si>
  <si>
    <t>Is there a functional side laboratory facility within the A &amp; E?</t>
  </si>
  <si>
    <t>if(${lab_fac}='yes',2,0)</t>
  </si>
  <si>
    <t>comment18</t>
  </si>
  <si>
    <t>note9</t>
  </si>
  <si>
    <t>**Standard:** A &amp; E side laboratory must be able to offer minimum services such as PCV estimation, grouping and cross catching of blood</t>
  </si>
  <si>
    <t>cub_obs</t>
  </si>
  <si>
    <t>Are there up to 10 cubicles in the observation area?</t>
  </si>
  <si>
    <t>if(${cub_obs}='yes',2,0)</t>
  </si>
  <si>
    <t>comment19</t>
  </si>
  <si>
    <t>note10</t>
  </si>
  <si>
    <t>**Standard:** A &amp; E departments should have cubicles for patient’s observation and also isolation area for observing isolated sensitive cases.</t>
  </si>
  <si>
    <t>fire_equip</t>
  </si>
  <si>
    <t>Is there an easily accessible fire-fighting equipment in the A &amp; E department area?</t>
  </si>
  <si>
    <t>if(${fire_equip}='yes',2,0)</t>
  </si>
  <si>
    <t>comment20</t>
  </si>
  <si>
    <t>SubTotal2</t>
  </si>
  <si>
    <t>Facility and Safety Subtotal</t>
  </si>
  <si>
    <t>if(${signages}='yes',2,0) + if(${reg_area}='yes',2,0) + if(${sec_pers}='yes',2,0) + if(${entr_acc}='yes',3,0) + if(${wheel_acc}='yes',2,0) + if(${wheel_no}='yes',2,0) + if(${wheel_belt}='yes',2,0) + if(${triage_room}='yes',3,0) + if(${wait_room}='yes',2,0) + if(${resus_room}='yes',3,0) + if(${oper_room}='yes',2,0)  +if(${cons_room}='yes',2,0) + if(${inj_room}='yes',1,0) + if(${toilet_fac}='yes',2,0) + if(${staff_room}='yes',1,0) + if(${pharm_out}='yes',3,0) + if(${lab_fac}='yes',2,0) + if(${cub_obs}='yes',2,0) + if(${fire_equip}='yes',2,0)</t>
  </si>
  <si>
    <t>Equipment</t>
  </si>
  <si>
    <t>**3.2 EQUIPMENT**</t>
  </si>
  <si>
    <t>EquipName1</t>
  </si>
  <si>
    <t>field-list</t>
  </si>
  <si>
    <t>select_multiple equip_choices</t>
  </si>
  <si>
    <t>option1</t>
  </si>
  <si>
    <t>Name of Equipment</t>
  </si>
  <si>
    <t>ecg_mach</t>
  </si>
  <si>
    <t>ECG Machine</t>
  </si>
  <si>
    <t>list-nolabel</t>
  </si>
  <si>
    <t>if(${ecg_mach}='available',1,0) + if(${ecg_mach}='functional',1,0)</t>
  </si>
  <si>
    <t>suc_mach</t>
  </si>
  <si>
    <t>Suction machine</t>
  </si>
  <si>
    <t>if(${suc_mach}='available',1,0) + if(${suc_mach}='functional',1,0)</t>
  </si>
  <si>
    <t>resus_trol</t>
  </si>
  <si>
    <t>Full resuscitation trolley</t>
  </si>
  <si>
    <t>if(${resus_trol}='available',1,0) + if(${resus_trol}='functional',1,0)</t>
  </si>
  <si>
    <t>defib</t>
  </si>
  <si>
    <t>Defibrillator</t>
  </si>
  <si>
    <t>if(${defib}='available',1,0) + if(${defib}='functional',1,0)</t>
  </si>
  <si>
    <t>monit</t>
  </si>
  <si>
    <t>Monitors</t>
  </si>
  <si>
    <t>if(${monit}='available',1,0) + if(${monit}='functional',1,0)</t>
  </si>
  <si>
    <t>cyl_oxy</t>
  </si>
  <si>
    <t>Cylinder oxygen</t>
  </si>
  <si>
    <t>if(${cyl_oxy}='available',1,0) + if(${cyl_oxy}='functional',1,0)</t>
  </si>
  <si>
    <t>pip_oxy</t>
  </si>
  <si>
    <t>Piped Oxygen</t>
  </si>
  <si>
    <t>if(${pip_oxy}='available',1,0) + if(${pip_oxy}='functional',1,0)</t>
  </si>
  <si>
    <t>EquipName3</t>
  </si>
  <si>
    <t>select_multiple equip_choices2</t>
  </si>
  <si>
    <t>option2</t>
  </si>
  <si>
    <t>ecg_mach2</t>
  </si>
  <si>
    <t>suc_mach2</t>
  </si>
  <si>
    <t>resus_trol2</t>
  </si>
  <si>
    <t>defib2</t>
  </si>
  <si>
    <t>monit2</t>
  </si>
  <si>
    <t>cyl_oxy2</t>
  </si>
  <si>
    <t>pip_oxy2</t>
  </si>
  <si>
    <t>EquipName2</t>
  </si>
  <si>
    <t>Equipment Quantity Available</t>
  </si>
  <si>
    <t>quant1</t>
  </si>
  <si>
    <t>Quantity Available (ECG Machine)</t>
  </si>
  <si>
    <t>quant2</t>
  </si>
  <si>
    <t>Quantity Available (Suction machine)</t>
  </si>
  <si>
    <t>quant3</t>
  </si>
  <si>
    <t>Quantity Available (Full resuscitation trolley)</t>
  </si>
  <si>
    <t>quant4</t>
  </si>
  <si>
    <t>Quantity Available (Defibrillator)</t>
  </si>
  <si>
    <t>quant5</t>
  </si>
  <si>
    <t>Quantity Available (Monitors)</t>
  </si>
  <si>
    <t>quant6</t>
  </si>
  <si>
    <t>Quantity Available (Cylinder oxygen)</t>
  </si>
  <si>
    <t>quant7</t>
  </si>
  <si>
    <t>Quantity Available (Piped Oxygen)</t>
  </si>
  <si>
    <t>SubTotal3</t>
  </si>
  <si>
    <t>Equipment Subtotal</t>
  </si>
  <si>
    <t>if(${ecg_mach}='available',1,0) + if(${ecg_mach}='functional',1,0) + if(${suc_mach}='available',1,0) + if(${suc_mach}='functional',1,0) + if(${resus_trol}='available',1,0) + if(${resus_trol}='functional',1,0) + if(${defib}='available',1,0) + if(${defib}='functional',1,0) + if(${monit}='available',1,0) + if(${monit}='functional',1,0) + if(${cyl_oxy}='available',1,0) + if(${cyl_oxy}='functional',1,0) + if(${pip_oxy}='available',1,0) + if(${pip_oxy}='functional',1,0)</t>
  </si>
  <si>
    <t>OrgMgt</t>
  </si>
  <si>
    <t>**3.3 ORGANISATION AND MANAGEMENT**</t>
  </si>
  <si>
    <t>strategic_plan</t>
  </si>
  <si>
    <t>Does the department have in place a long and short - term strategic plan for quality improvement?</t>
  </si>
  <si>
    <t>if(${strategic_plan}='yes',3,0)</t>
  </si>
  <si>
    <t>comment21</t>
  </si>
  <si>
    <t>clinical_off</t>
  </si>
  <si>
    <t>Does the hospital have a senior clinical officer in-charge of the A&amp;E department?</t>
  </si>
  <si>
    <t>if(${clinical_off}='yes',3,0)</t>
  </si>
  <si>
    <t>comment22</t>
  </si>
  <si>
    <t>note11</t>
  </si>
  <si>
    <t>**Standard:** The hospital management should appoint/assign a senior clinical officer to lead and over see the management and day to day running of the A&amp;E department.</t>
  </si>
  <si>
    <t>app_pol</t>
  </si>
  <si>
    <t>Does the management have developed policies, protocols and procedures applicable to handling emergency cases for the hospital A &amp; E department consistent with the hospital by-laws?</t>
  </si>
  <si>
    <t>if(${app_pol}='yes',3,0)</t>
  </si>
  <si>
    <t>comment23</t>
  </si>
  <si>
    <t>note12</t>
  </si>
  <si>
    <t>**Standard:** The management team should develop policies and relevant protocols for handling emergency cases such as protocols for treating snakebite, poisoning, pain management, training of patients, transfer of stable and unstable patients, handling brought dead cases etc.</t>
  </si>
  <si>
    <t>pro_acc</t>
  </si>
  <si>
    <t>Are these protocols made easily accessible to A &amp; E staff?</t>
  </si>
  <si>
    <t>if(${pro_acc}='yes',2,0)</t>
  </si>
  <si>
    <t>comment24</t>
  </si>
  <si>
    <t>note13</t>
  </si>
  <si>
    <t>**Standard:** Management should make sure that A &amp; E staff have access to these protocols, read and understand them.</t>
  </si>
  <si>
    <t>mgt_me</t>
  </si>
  <si>
    <t>Are A &amp; E services monitored and evaluated periodically by the management team?</t>
  </si>
  <si>
    <t>if(${mgt_me}='yes',3,0)</t>
  </si>
  <si>
    <t>comment25</t>
  </si>
  <si>
    <t>cont_vis</t>
  </si>
  <si>
    <t>Does the A &amp; E management ensure that all relevant names and contact telephone numbers including those of call consultants &amp; police stations, are visible?</t>
  </si>
  <si>
    <t>if(${cont_vis}='yes',3,0)</t>
  </si>
  <si>
    <t>comment26</t>
  </si>
  <si>
    <t>note14</t>
  </si>
  <si>
    <t>**Standard:** The A &amp; E must ensure that this vital contact list of on call duty clinical staff and security contacts must be posted clearly and always very visible in the A &amp; E department premises.</t>
  </si>
  <si>
    <t>adeq_staff</t>
  </si>
  <si>
    <t>Are there adequate number of qualified doctors, nurses and support staff in the A&amp;E department?</t>
  </si>
  <si>
    <t>if(${adeq_staff}='yes',3,0)</t>
  </si>
  <si>
    <t>comment27</t>
  </si>
  <si>
    <t>note15</t>
  </si>
  <si>
    <t>**Standard:** Only qualified doctors and nurses who have been adequately trained on handling basic and advanced emergency and life threatening events should be posted to the A &amp; E department.</t>
  </si>
  <si>
    <t>train_reg</t>
  </si>
  <si>
    <t>Are A &amp; E staff trained regularly on life-saving support, resuscitation and referral skills?</t>
  </si>
  <si>
    <t>if(${train_reg}='yes',3,0)</t>
  </si>
  <si>
    <t>comment28</t>
  </si>
  <si>
    <t>orient_pers</t>
  </si>
  <si>
    <t>Is there a written procedure for orientation of new personnel to the A &amp; E department?.</t>
  </si>
  <si>
    <t>if(${orient_pers}='yes',2,0)</t>
  </si>
  <si>
    <t>comment29</t>
  </si>
  <si>
    <t>task_assign</t>
  </si>
  <si>
    <t>Are daily routine work task established and assigned to each A &amp; E staff team member?.</t>
  </si>
  <si>
    <t>if(${task_assign}='yes',2,0)</t>
  </si>
  <si>
    <t>comment30</t>
  </si>
  <si>
    <t>staff_meet</t>
  </si>
  <si>
    <t>Are staff meeting held regularly to discuss operations improvement and staff matters?</t>
  </si>
  <si>
    <t>if(${staff_meet}='yes',2,0)</t>
  </si>
  <si>
    <t>comment31</t>
  </si>
  <si>
    <t>call_room</t>
  </si>
  <si>
    <t>Is there a designated call room?</t>
  </si>
  <si>
    <t>if(${call_room}='yes',2,0)</t>
  </si>
  <si>
    <t>comment32</t>
  </si>
  <si>
    <t>room_furn</t>
  </si>
  <si>
    <t>If YES, is it comfortably furnished &amp; equipped for call officers? i.e. fridge, microwave, air conditions/fans.</t>
  </si>
  <si>
    <t>if(${room_furn}='yes',2,0)</t>
  </si>
  <si>
    <t>${call_room}='yes'</t>
  </si>
  <si>
    <t>comment33</t>
  </si>
  <si>
    <t>pro_emerg</t>
  </si>
  <si>
    <t>Is there a documented procedure for making and receiving emergency or out of hours calls?</t>
  </si>
  <si>
    <t>if(${pro_emerg}='yes',3,0)</t>
  </si>
  <si>
    <t>comment34</t>
  </si>
  <si>
    <t>proc_call</t>
  </si>
  <si>
    <t>If YES, does this procedure document include levels of calls to the different levels of on-call duty officers?</t>
  </si>
  <si>
    <t>if(${proc_call}='yes',3,0)</t>
  </si>
  <si>
    <t>${pro_emerg}='yes'</t>
  </si>
  <si>
    <t>comment35</t>
  </si>
  <si>
    <t>comp_incl</t>
  </si>
  <si>
    <t>Does this document contain the compulsory inclusion of recruited in-house consultants in the day-to-day on-call duty roster?</t>
  </si>
  <si>
    <t>if(${comp_incl}='yes',2,0)</t>
  </si>
  <si>
    <t>comment36</t>
  </si>
  <si>
    <t>guid_rost</t>
  </si>
  <si>
    <t>Does this document include guidelines for weekend call duty rostering?</t>
  </si>
  <si>
    <t>if(${guid_rost}='yes',2,0)</t>
  </si>
  <si>
    <t>comment37</t>
  </si>
  <si>
    <t>promp_off</t>
  </si>
  <si>
    <t>Do you always get prompt response from the following on-call duty officers when rostered including weekend calls?</t>
  </si>
  <si>
    <t>sub1</t>
  </si>
  <si>
    <t>Senior Consultant</t>
  </si>
  <si>
    <t>if(${sub1}='yes',1,0)</t>
  </si>
  <si>
    <t>sub2</t>
  </si>
  <si>
    <t>Junior Consultant</t>
  </si>
  <si>
    <t>if(${sub2}='yes',1,0)</t>
  </si>
  <si>
    <t>sub3</t>
  </si>
  <si>
    <t>Senior Registrars</t>
  </si>
  <si>
    <t>if(${sub3}='yes',1,0)</t>
  </si>
  <si>
    <t>sub4</t>
  </si>
  <si>
    <t>Junior Registrars</t>
  </si>
  <si>
    <t>if(${sub4}='yes',1,0)</t>
  </si>
  <si>
    <t>sub5</t>
  </si>
  <si>
    <t>House officers</t>
  </si>
  <si>
    <t>if(${sub5}='yes',1,0)</t>
  </si>
  <si>
    <t>select_one yes_no_na</t>
  </si>
  <si>
    <t>sub6</t>
  </si>
  <si>
    <t>Matron</t>
  </si>
  <si>
    <t>comment38</t>
  </si>
  <si>
    <t>period_monit</t>
  </si>
  <si>
    <t>Is there a system for periodic monitoring on-call duty performance for all level officers/staff?</t>
  </si>
  <si>
    <t>if(${period_monit}='yes',3,0)</t>
  </si>
  <si>
    <t>comment39</t>
  </si>
  <si>
    <t>mgt_monit</t>
  </si>
  <si>
    <t>If YES, does the management ensure that on-call duty performance are monitoredregularly including weekend call duty?</t>
  </si>
  <si>
    <t>if(${mgt_monit}='yes',3,0)</t>
  </si>
  <si>
    <t>${period_monit}='yes'</t>
  </si>
  <si>
    <t>comment40</t>
  </si>
  <si>
    <t>SubTotal4</t>
  </si>
  <si>
    <t>Organisation and Management SubTotal</t>
  </si>
  <si>
    <t xml:space="preserve">if(${strategic_plan}='yes',3,0) + if(${clinical_off}='yes',3,0) + if(${app_pol}='yes',3,0) + if(${pro_acc}='yes',2,0) + if(${mgt_me}='yes',3,0) + if(${cont_vis}='yes',3,0) + if(${adeq_staff}='yes',3,0) + if(${train_reg}='yes',3,0) + if(${orient_pers}='yes',2,0) + if(${task_assign}='yes',2,0) + if(${staff_meet}='yes',2,0) + if(${call_room}='yes',2,0) + if(${room_furn}='yes',2,0) + if(${pro_emerg}='yes',3,0) + if(${proc_call}='yes',3,0) + if(${comp_incl}='yes',2,0) +  if(${guid_rost}='yes',2,0) + if(${sub1}='yes',1,0) + if(${sub2}='yes',1,0) + if(${sub3}='yes',1,0) + if(${sub4}='yes',1,0) + if(${sub5}='yes',1,0) + if(${period_monit}='yes',3,0) + if(${mgt_monit}='yes',3,0) </t>
  </si>
  <si>
    <t>PatEngCom</t>
  </si>
  <si>
    <t>**3.4 PATIENTS'/CLIENTS ENGAGEMENT AND COMMUNICATION**</t>
  </si>
  <si>
    <t>select_one yes_no_na5</t>
  </si>
  <si>
    <t>refer_trans</t>
  </si>
  <si>
    <t>Is there an established process and documented guidelines during referrals that ensures the transfer of correct and accurate patient information between care givers?</t>
  </si>
  <si>
    <t>if(${refer_trans}='yes',5,0)</t>
  </si>
  <si>
    <t>comment41</t>
  </si>
  <si>
    <t>note16</t>
  </si>
  <si>
    <t>**Standard:** There must be an established written and accurate policy to guard the correct and accurate hand over of patient’s care plan and update between care givers.</t>
  </si>
  <si>
    <t>guide_ord</t>
  </si>
  <si>
    <t>Is there a written policy guideline for receiving verbal and telephone orders?</t>
  </si>
  <si>
    <t>if(${guide_ord}='yes',2,0)</t>
  </si>
  <si>
    <t>comment42</t>
  </si>
  <si>
    <t>note17</t>
  </si>
  <si>
    <t>**Standard:** Policy must include writing down the orders and reading it back to confirm the correct information given.</t>
  </si>
  <si>
    <t>pol_acc</t>
  </si>
  <si>
    <t>Does the policy document clearly identify and state the conditions and situation when verbal and telephone orders would be accepted?</t>
  </si>
  <si>
    <t>if(${pol_acc}='yes',2,0)</t>
  </si>
  <si>
    <t>comment43</t>
  </si>
  <si>
    <t>note18</t>
  </si>
  <si>
    <t>**Standard:** The policy document must clearly state the conditions and situations when verbal telephone orders would be accepted.</t>
  </si>
  <si>
    <t>pat_right</t>
  </si>
  <si>
    <t>Are staff trained and educated on the patient’s bill of rights and their expected responsibilities?</t>
  </si>
  <si>
    <t>if(${pat_right}='yes',2,0)</t>
  </si>
  <si>
    <t>comment44</t>
  </si>
  <si>
    <t>pat_pol</t>
  </si>
  <si>
    <t>Does the team respect the patient A &amp; E rights, belief and values according to the hospital policy at all time?</t>
  </si>
  <si>
    <t>if(${pat_pol}='yes',2,0)</t>
  </si>
  <si>
    <t>comment45</t>
  </si>
  <si>
    <t>note19</t>
  </si>
  <si>
    <t>**Standard:** Patient’s rights, belief and values must be respected as far as it’s practicable when receiving care.</t>
  </si>
  <si>
    <t>med_con</t>
  </si>
  <si>
    <t>Are patients educated on their medical conditions and intended procedures so they can make informed decisions?</t>
  </si>
  <si>
    <t>if(${med_con}='yes',2,0)</t>
  </si>
  <si>
    <t>comment46</t>
  </si>
  <si>
    <t>pat_note</t>
  </si>
  <si>
    <t>Are patients informed decisions clearly documented in patient’s note?</t>
  </si>
  <si>
    <t>if(${pat_note}='yes',2,0)</t>
  </si>
  <si>
    <t>comment47</t>
  </si>
  <si>
    <t>note20</t>
  </si>
  <si>
    <t>**Standard:** Informed consent must be received from all patients and documented in accordance with the government law before care providers initiate any procedure.</t>
  </si>
  <si>
    <t>pat_comm</t>
  </si>
  <si>
    <t>Are patients communicated with in the language they mostly understand?</t>
  </si>
  <si>
    <t>if(${pat_comm}='yes',2,0)</t>
  </si>
  <si>
    <t>comment48</t>
  </si>
  <si>
    <t>pat_wait</t>
  </si>
  <si>
    <t>Is patient waiting time in the A &amp; E less than 30 minutes?</t>
  </si>
  <si>
    <t>if(${pat_wait}='yes',2,0)</t>
  </si>
  <si>
    <t>comment49</t>
  </si>
  <si>
    <t>pat_bill</t>
  </si>
  <si>
    <t>Is there a copy of the patient’s bill of rights in the hospital?</t>
  </si>
  <si>
    <t>if(${pat_bill}='yes',1,0)</t>
  </si>
  <si>
    <t>comment50</t>
  </si>
  <si>
    <t>staff_right</t>
  </si>
  <si>
    <t>if(${staff_right}='yes',2,0)</t>
  </si>
  <si>
    <t>comment51</t>
  </si>
  <si>
    <t>pat_sys</t>
  </si>
  <si>
    <t>Does the A &amp; E clinical and support team practice the minimum of 2 patients identifier system in which the patient also participate?</t>
  </si>
  <si>
    <t>if(${pat_sys}='yes',2,0)</t>
  </si>
  <si>
    <t>comment52</t>
  </si>
  <si>
    <t>note21</t>
  </si>
  <si>
    <t>**Standard:** The hospital must adopt at least 2 patients identifiers system which the patient also participate to confirm the right care is being given to the right patient per time.</t>
  </si>
  <si>
    <t>SubTotal5</t>
  </si>
  <si>
    <t>Patient's Engagement and Communication SubTotal</t>
  </si>
  <si>
    <t>if(${refer_trans}='yes',5,0) + if(${guide_ord}='yes',2,0) + if(${pol_acc}='yes',2,0) + if(${pat_right}='yes',2,0) + if(${pat_pol}='yes',2,0) + if(${med_con}='yes',2,0) + if(${pat_note}='yes',2,0) + if(${pat_comm}='yes',2,0) + if(${pat_wait}='yes',2,0) + if(${pat_bill}='yes',1,0) + if(${staff_right}='yes',2,0) + if(${pat_sys}='yes',2,0)</t>
  </si>
  <si>
    <t>InfControl</t>
  </si>
  <si>
    <t>**3.5 INFECTION CONTROL**</t>
  </si>
  <si>
    <t>hyg_guide</t>
  </si>
  <si>
    <t>Is there any hand hygiene guidelines posted within the A &amp; E unit?</t>
  </si>
  <si>
    <t>if(${hyg_guide}='yes',3,0)</t>
  </si>
  <si>
    <t>comment53</t>
  </si>
  <si>
    <t>note22</t>
  </si>
  <si>
    <t>**Standard:** The WHO or CDC hand hygiene guideline must be followed and visibly posted around the dental unit area for all staff to see and comply.</t>
  </si>
  <si>
    <t>ppe_avail</t>
  </si>
  <si>
    <t>Are Personal Protective Equipment (PPE) readily available for use in the A &amp; E?</t>
  </si>
  <si>
    <t>if(${ppe_avail}='yes',3,0)</t>
  </si>
  <si>
    <t>comment54</t>
  </si>
  <si>
    <t>note23</t>
  </si>
  <si>
    <t>**Standard:** PPE must be readily available in the A&amp;E department, and must be used by all A&amp;E clinical and non-clinical staff .</t>
  </si>
  <si>
    <t>staff_train</t>
  </si>
  <si>
    <t>Are new A &amp; E staff trained on the appropriate use of PPEs?</t>
  </si>
  <si>
    <t>if(${staff_train}='yes',3,0)</t>
  </si>
  <si>
    <t>comment61</t>
  </si>
  <si>
    <t>ppe_exp</t>
  </si>
  <si>
    <t>Is there any guideline available in the A &amp; E department for post exposure prophylaxis after needle stick injury ?</t>
  </si>
  <si>
    <t>if(${ppe_exp}='yes',3,0)</t>
  </si>
  <si>
    <t>comment55</t>
  </si>
  <si>
    <t>note24</t>
  </si>
  <si>
    <t>**Standard:** Guideline/protocal document must be available and accessible to all A &amp; E staff to manage post-exposure prophylaxis after needle stick injury.</t>
  </si>
  <si>
    <t>wash_acc</t>
  </si>
  <si>
    <t>Is a hand washing area/basin easily accessible to the A &amp; E staff within the department ?</t>
  </si>
  <si>
    <t>if(${wash_acc}='yes',2,0)</t>
  </si>
  <si>
    <t>comment56</t>
  </si>
  <si>
    <t>run_water</t>
  </si>
  <si>
    <t>Is there constant running water in the A &amp; E department ?</t>
  </si>
  <si>
    <t>if(${run_water}='yes',3,0)</t>
  </si>
  <si>
    <t>comment57</t>
  </si>
  <si>
    <t>area_clean</t>
  </si>
  <si>
    <t>Is the A&amp;E area and cubicle cleaned regularly even when not in use</t>
  </si>
  <si>
    <t>if(${area_clean}='yes',2,0)</t>
  </si>
  <si>
    <t>comment58</t>
  </si>
  <si>
    <t>toilet_clean</t>
  </si>
  <si>
    <t>Are the patients toilets kept clean throughout the day?</t>
  </si>
  <si>
    <t>if(${toilet_clean}='yes',2,0)</t>
  </si>
  <si>
    <t>comment59</t>
  </si>
  <si>
    <t>gown_cont</t>
  </si>
  <si>
    <t>Are used gowns/aprons separated into a leak proof container for the laundry?</t>
  </si>
  <si>
    <t>if(${gown_cont}='yes',2,0)</t>
  </si>
  <si>
    <t>comment60</t>
  </si>
  <si>
    <t>SubTotal6</t>
  </si>
  <si>
    <t>Infection Control SubTotal</t>
  </si>
  <si>
    <t>if(${hyg_guide}='yes',3,0) + if(${ppe_avail}='yes',3,0) + if(${staff_train}='yes',3,0) + if(${ppe_exp}='yes',3,0) + if(${wash_acc}='yes',2,0) + if(${run_water}='yes',3,0) + if(${area_clean}='yes',2,0) + if(${toilet_clean}='yes',2,0) + if(${gown_cont}='yes',2,0)</t>
  </si>
  <si>
    <t>OccIncMgt</t>
  </si>
  <si>
    <t>**3.6 OCCURRENCE/INCIDENCE MANAGEMENT**</t>
  </si>
  <si>
    <t>inc_rec</t>
  </si>
  <si>
    <t>Is there any incident record book in the A &amp; E unit?</t>
  </si>
  <si>
    <t>if(${inc_rec}='yes',2,0)</t>
  </si>
  <si>
    <t>comment62</t>
  </si>
  <si>
    <t>note25</t>
  </si>
  <si>
    <t>**Standard:** There must be an incident record book in the A &amp; E unit according to hospital policy and a designated senior clinical officer must over see the management of recorded incidents in the A &amp; E unit.</t>
  </si>
  <si>
    <t>dent_rec</t>
  </si>
  <si>
    <t>Are A &amp; E staff made aware and encouraged to fill in the incidents record book?</t>
  </si>
  <si>
    <t>if(${dent_rec}='yes',2,0)</t>
  </si>
  <si>
    <t>comment63</t>
  </si>
  <si>
    <t>note26</t>
  </si>
  <si>
    <t>**Standard:** Management are expected to practice a non-punitive and no-blame culture on reported incidents so as to encourage staff to report and respond to incidents in a timely manner except when it becomes obviously necessary to do otherwise.</t>
  </si>
  <si>
    <t>inc_mgd</t>
  </si>
  <si>
    <t>Are patient safety incidents identified, managed and responded to on time?</t>
  </si>
  <si>
    <t>if(${inc_mgd}='yes',2,0)</t>
  </si>
  <si>
    <t>comment64</t>
  </si>
  <si>
    <t>note27</t>
  </si>
  <si>
    <t>**Standard:** Hospital management are expected to use collated incidence records to inform strategic actions that will prevent or reduce reoccurrence rate of these adverse events and near miss .</t>
  </si>
  <si>
    <t>SubTotal7</t>
  </si>
  <si>
    <t>Occurence/Incidence Management SubTotal</t>
  </si>
  <si>
    <t>if(${inc_rec}='yes',2,0) + if(${dent_rec}='yes',2,0) + if(${inc_mgd}='yes',2,0)</t>
  </si>
  <si>
    <t>WasteMgt</t>
  </si>
  <si>
    <t>**3.7 WASTE MANAGEMENT**</t>
  </si>
  <si>
    <t>staff_waste</t>
  </si>
  <si>
    <t>Are all the A &amp; E clinical and non-clinical staff conversant with the hospital waste management policy?</t>
  </si>
  <si>
    <t>if(${staff_waste}='yes',5,0)</t>
  </si>
  <si>
    <t>comment65</t>
  </si>
  <si>
    <t>note28</t>
  </si>
  <si>
    <t>**Standard:** A&amp;E must have a documented waste management policy and ensure that all relevant clinical and non-clinical staff are aware, trained and understand the policy and procedures.</t>
  </si>
  <si>
    <t>waste_seg</t>
  </si>
  <si>
    <t>Are waste segregation performed as appropriate at the site of generation?</t>
  </si>
  <si>
    <t>if(${waste_seg}='yes',2,0)</t>
  </si>
  <si>
    <t>comment66</t>
  </si>
  <si>
    <t>note29</t>
  </si>
  <si>
    <t>**Standard:** Waste segregation done at its generation site reduces the volume of cross-contamination during transportation to the disposal site.</t>
  </si>
  <si>
    <t>waste_cont</t>
  </si>
  <si>
    <t>Are wastes from the A&amp;E collected in covered leak-proof containers?</t>
  </si>
  <si>
    <t>if(${waste_cont}='yes',2,0)</t>
  </si>
  <si>
    <t>comment67</t>
  </si>
  <si>
    <t>waste_disp</t>
  </si>
  <si>
    <t>Are medical waste collected to the centralised disposal site daily?</t>
  </si>
  <si>
    <t>if(${waste_disp}='yes',2,0)</t>
  </si>
  <si>
    <t>comment68</t>
  </si>
  <si>
    <t>note30</t>
  </si>
  <si>
    <t>**Standard:** Wastes generated from A&amp;E must be collected daily to the centralised waste collection area.</t>
  </si>
  <si>
    <t>ppe_disc</t>
  </si>
  <si>
    <t>Are used PPEs discarded in appropriate disposal bags and disposed as per the hospital policy?</t>
  </si>
  <si>
    <t>if(${ppe_disc}='yes',2,0)</t>
  </si>
  <si>
    <t>comment69</t>
  </si>
  <si>
    <t>SubTotal8</t>
  </si>
  <si>
    <t>Waste Management Sub Total</t>
  </si>
  <si>
    <t>if(${staff_waste}='yes',5,0) + if(${waste_seg}='yes',2,0) + if(${waste_cont}='yes',2,0) + if(${waste_disp}='yes',2,0) + if(${ppe_disc}='yes',2,0)</t>
  </si>
  <si>
    <t>summary1</t>
  </si>
  <si>
    <t>Noted Challenges</t>
  </si>
  <si>
    <t>summary2</t>
  </si>
  <si>
    <t>Noted Recommendations</t>
  </si>
  <si>
    <t>Total</t>
  </si>
  <si>
    <t>Total Score</t>
  </si>
  <si>
    <t>${SubTotal1} + ${SubTotal2} + ${SubTotal3} +${SubTotal4} +${SubTotal5} + ${SubTotal6} + ${SubTotal7} + ${SubTotal8}</t>
  </si>
  <si>
    <t>FormSummary</t>
  </si>
  <si>
    <t>**Summary**</t>
  </si>
  <si>
    <t>StaffingScore</t>
  </si>
  <si>
    <t>1. Staffing Summary = ${SubTotal1}/40</t>
  </si>
  <si>
    <t>w2</t>
  </si>
  <si>
    <t>FacSafScore</t>
  </si>
  <si>
    <t>2. Facility and Safety = ${SubTotal2}/41</t>
  </si>
  <si>
    <t>EquipScore</t>
  </si>
  <si>
    <t>3. Equipment = ${SubTotal3}/14</t>
  </si>
  <si>
    <t>OrgManScore</t>
  </si>
  <si>
    <t>4. Organisation and Management = ${SubTotal4}/56</t>
  </si>
  <si>
    <t>PatEngScore</t>
  </si>
  <si>
    <t>5. Patient's Engagement and Communication = ${SubTotal5}/26</t>
  </si>
  <si>
    <t>InfConScore</t>
  </si>
  <si>
    <t>6. Infection Control = ${SubTotal6}/23</t>
  </si>
  <si>
    <t>OccManScore</t>
  </si>
  <si>
    <t>7. Occurence/Incidence Management = ${SubTotal7}/6</t>
  </si>
  <si>
    <t>WastManScore</t>
  </si>
  <si>
    <t>8. Waste Management = ${SubTotal8}/13</t>
  </si>
  <si>
    <t>TotalScore</t>
  </si>
  <si>
    <t>**Total Score = ${Total} out of a maximum of 219 points**</t>
  </si>
  <si>
    <t>list_name</t>
  </si>
  <si>
    <t>Option UID</t>
  </si>
  <si>
    <t>generated_names_from_labels_we_can_use</t>
  </si>
  <si>
    <t>Scoring name</t>
  </si>
  <si>
    <t>yes_no_onepoint</t>
  </si>
  <si>
    <t>yes</t>
  </si>
  <si>
    <t>no</t>
  </si>
  <si>
    <t>insufficient_data</t>
  </si>
  <si>
    <t>Insufficient Data</t>
  </si>
  <si>
    <t>yes_no_twopoint</t>
  </si>
  <si>
    <t>yes_no_threepoint</t>
  </si>
  <si>
    <t>yes_no_fivepoint</t>
  </si>
  <si>
    <t>yes_no_na5</t>
  </si>
  <si>
    <t>n_a</t>
  </si>
  <si>
    <t>N/A</t>
  </si>
  <si>
    <t>yes_no_na3</t>
  </si>
  <si>
    <t>yes_no_na2</t>
  </si>
  <si>
    <t>yes_no_na1</t>
  </si>
  <si>
    <t>yes_no_na</t>
  </si>
  <si>
    <t>equip_choices</t>
  </si>
  <si>
    <t>none</t>
  </si>
  <si>
    <t>None</t>
  </si>
  <si>
    <t>available</t>
  </si>
  <si>
    <t>Available</t>
  </si>
  <si>
    <t>adequate</t>
  </si>
  <si>
    <t>Adequate</t>
  </si>
  <si>
    <t>functional</t>
  </si>
  <si>
    <t>Functional</t>
  </si>
  <si>
    <t>equip_choices2</t>
  </si>
  <si>
    <t>not_functional</t>
  </si>
  <si>
    <t>Not Functional</t>
  </si>
  <si>
    <t>serviced_regularly</t>
  </si>
  <si>
    <t>Serviced Regularly</t>
  </si>
  <si>
    <t>service_history_available</t>
  </si>
  <si>
    <t>Service History Available</t>
  </si>
  <si>
    <t>states</t>
  </si>
  <si>
    <t>abia</t>
  </si>
  <si>
    <t>Abia</t>
  </si>
  <si>
    <t>adamawa</t>
  </si>
  <si>
    <t>Adamawa</t>
  </si>
  <si>
    <t>akwa_ibom</t>
  </si>
  <si>
    <t>Akwa-Ibom</t>
  </si>
  <si>
    <t>anambra</t>
  </si>
  <si>
    <t>Anambra</t>
  </si>
  <si>
    <t>bauchi</t>
  </si>
  <si>
    <t>Bauchi</t>
  </si>
  <si>
    <t>bayelsa</t>
  </si>
  <si>
    <t>Bayelsa</t>
  </si>
  <si>
    <t>benue</t>
  </si>
  <si>
    <t>Benue</t>
  </si>
  <si>
    <t>borno</t>
  </si>
  <si>
    <t>Borno</t>
  </si>
  <si>
    <t>cross_river</t>
  </si>
  <si>
    <t>Cross River</t>
  </si>
  <si>
    <t>delta</t>
  </si>
  <si>
    <t>Delta</t>
  </si>
  <si>
    <t>ebonyi</t>
  </si>
  <si>
    <t>Ebonyi</t>
  </si>
  <si>
    <t>edo</t>
  </si>
  <si>
    <t>Edo</t>
  </si>
  <si>
    <t>ekiti</t>
  </si>
  <si>
    <t>Ekiti</t>
  </si>
  <si>
    <t>enugu</t>
  </si>
  <si>
    <t>Enugu</t>
  </si>
  <si>
    <t>fct</t>
  </si>
  <si>
    <t>FCT</t>
  </si>
  <si>
    <t>gombe</t>
  </si>
  <si>
    <t>Gombe</t>
  </si>
  <si>
    <t>imo</t>
  </si>
  <si>
    <t>Imo</t>
  </si>
  <si>
    <t>jigawa</t>
  </si>
  <si>
    <t>Jigawa</t>
  </si>
  <si>
    <t>kaduna</t>
  </si>
  <si>
    <t>Kaduna</t>
  </si>
  <si>
    <t>kano</t>
  </si>
  <si>
    <t>Kano</t>
  </si>
  <si>
    <t>katsina</t>
  </si>
  <si>
    <t>Katsina</t>
  </si>
  <si>
    <t>kebbi</t>
  </si>
  <si>
    <t>Kebbi</t>
  </si>
  <si>
    <t>kogi</t>
  </si>
  <si>
    <t>Kogi</t>
  </si>
  <si>
    <t>kwara</t>
  </si>
  <si>
    <t>Kwara</t>
  </si>
  <si>
    <t>lagos</t>
  </si>
  <si>
    <t>Lagos</t>
  </si>
  <si>
    <t>nasarawa</t>
  </si>
  <si>
    <t>Nasarawa</t>
  </si>
  <si>
    <t>niger</t>
  </si>
  <si>
    <t>Niger</t>
  </si>
  <si>
    <t>ogun</t>
  </si>
  <si>
    <t>Ogun</t>
  </si>
  <si>
    <t>ondo</t>
  </si>
  <si>
    <t>Ondo</t>
  </si>
  <si>
    <t>oyo</t>
  </si>
  <si>
    <t>Oyo</t>
  </si>
  <si>
    <t>plateau</t>
  </si>
  <si>
    <t>Plateau</t>
  </si>
  <si>
    <t>rivers</t>
  </si>
  <si>
    <t>Rivers</t>
  </si>
  <si>
    <t>sokoto</t>
  </si>
  <si>
    <t>Sokoto</t>
  </si>
  <si>
    <t>taraba</t>
  </si>
  <si>
    <t>Taraba</t>
  </si>
  <si>
    <t>yobe</t>
  </si>
  <si>
    <t>Yobe</t>
  </si>
  <si>
    <t>zamfara</t>
  </si>
  <si>
    <t>Zamfara</t>
  </si>
  <si>
    <t>facilities</t>
  </si>
  <si>
    <t>ahmadu_bello_university_teachin</t>
  </si>
  <si>
    <t>Ahmadu Bello University Teaching Hospital</t>
  </si>
  <si>
    <t>aminu_kano_teaching_hospital</t>
  </si>
  <si>
    <t>Aminu Kano Teaching Hospital</t>
  </si>
  <si>
    <t>abubakar_tafawa_balewa_universi</t>
  </si>
  <si>
    <t>Abubakar Tafawa Balewa University Teaching Hospital</t>
  </si>
  <si>
    <t>alex_ekweme_university_teaching</t>
  </si>
  <si>
    <t>Alex Ekweme University Teaching Hospital</t>
  </si>
  <si>
    <t>federal_teaching_hospital_gombe</t>
  </si>
  <si>
    <t>Federal Teaching Hospital, Gombe</t>
  </si>
  <si>
    <t>federal_teaching_hospital_ido_e</t>
  </si>
  <si>
    <t>Federal Teaching Hospital, Ido-Ekiti</t>
  </si>
  <si>
    <t>federal_teaching_hospital_katsi</t>
  </si>
  <si>
    <t>Federal Teaching Hospital, Katsina</t>
  </si>
  <si>
    <t>federal_teaching_hospital_lokoj</t>
  </si>
  <si>
    <t>Federal Teaching Hospital, Lokoja</t>
  </si>
  <si>
    <t>federal_university_of_health_sc</t>
  </si>
  <si>
    <t>Federal University of Health Sciences Teaching Hospital, Otukpo</t>
  </si>
  <si>
    <t>federal_university_teaching_hos_owerri</t>
  </si>
  <si>
    <t>Federal University Teaching Hospital, Owerri</t>
  </si>
  <si>
    <t>federal_university_teaching_hos_wukari</t>
  </si>
  <si>
    <t>Federal University Teaching Hospital, Wukari</t>
  </si>
  <si>
    <t>irrua_specialist_teaching_hospi</t>
  </si>
  <si>
    <t>Irrua Specialist Teaching Hospital</t>
  </si>
  <si>
    <t>jos_university_teaching_hospita</t>
  </si>
  <si>
    <t>Jos University Teaching Hospital</t>
  </si>
  <si>
    <t>king_david_umahi_university_of_</t>
  </si>
  <si>
    <t>King David Umahi University of Health Sciences Teaching Hospital</t>
  </si>
  <si>
    <t>lagos_university_teaching_hospi</t>
  </si>
  <si>
    <t>Lagos University Teaching Hospital</t>
  </si>
  <si>
    <t>modibo_adama_teaching_hospital</t>
  </si>
  <si>
    <t>Modibo Adama Teaching Hospital</t>
  </si>
  <si>
    <t>national_hospital_abuja</t>
  </si>
  <si>
    <t>National Hospital, Abuja</t>
  </si>
  <si>
    <t>nnamdi_azikiwe_university_teach</t>
  </si>
  <si>
    <t>Nnamdi Azikiwe University Teaching Hospital</t>
  </si>
  <si>
    <t>obafemi_awolowo_university_teac</t>
  </si>
  <si>
    <t>Obafemi Awolowo University Teaching Hospital</t>
  </si>
  <si>
    <t>osun</t>
  </si>
  <si>
    <t>rasheed_shekoni_teaching_hospit</t>
  </si>
  <si>
    <t>Rasheed Shekoni Teaching Hospital</t>
  </si>
  <si>
    <t>university_of_abuja_teaching_ho</t>
  </si>
  <si>
    <t>University of Abuja Teaching Hospital</t>
  </si>
  <si>
    <t>university_of_benin_teaching_ho</t>
  </si>
  <si>
    <t>University of Benin Teaching Hospital</t>
  </si>
  <si>
    <t>university_college_hospital_iba</t>
  </si>
  <si>
    <t>University College Hospital, Ibadan</t>
  </si>
  <si>
    <t>university_of_calabar_teaching_</t>
  </si>
  <si>
    <t>University of Calabar Teaching Hospital</t>
  </si>
  <si>
    <t>usman_danfodio_university_teach</t>
  </si>
  <si>
    <t>Usman Danfodio University Teaching Hospital</t>
  </si>
  <si>
    <t>university_of_ilorin_teaching_h</t>
  </si>
  <si>
    <t>University of Ilorin Teaching Hospital</t>
  </si>
  <si>
    <t>university_of_maiduguri_teachin</t>
  </si>
  <si>
    <t>University of Maiduguri Teaching Hospital</t>
  </si>
  <si>
    <t>university_of_nigeria_teaching_</t>
  </si>
  <si>
    <t>University of Nigeria Teaching Hospital</t>
  </si>
  <si>
    <t>university_of_port_harcourt_tea</t>
  </si>
  <si>
    <t>University of Port Harcourt Teaching Hospital</t>
  </si>
  <si>
    <t>university_of_uyo_teaching_hosp</t>
  </si>
  <si>
    <t>University of Uyo Teaching Hospital</t>
  </si>
  <si>
    <t>federal_medical_centre_abeokuta</t>
  </si>
  <si>
    <t>Federal Medical Centre, Abeokuta</t>
  </si>
  <si>
    <t>federal_medical_centre_asaba</t>
  </si>
  <si>
    <t>Federal Medical Centre, Asaba</t>
  </si>
  <si>
    <t>federal_medical_centre_azare</t>
  </si>
  <si>
    <t>Federal Medical Centre, Azare</t>
  </si>
  <si>
    <t>federal_medical_centre_bida</t>
  </si>
  <si>
    <t>Federal Medical Centre, Bida</t>
  </si>
  <si>
    <t>federal_medical_centre_birnin_kebbi</t>
  </si>
  <si>
    <t>Federal Medical Centre, Birnin Kebbi</t>
  </si>
  <si>
    <t>federal_medical_centre_birnin_kudu</t>
  </si>
  <si>
    <t>Federal Medical Centre, Birnin Kudu</t>
  </si>
  <si>
    <t>federal_medical_centre_ebute_me</t>
  </si>
  <si>
    <t>Federal Medical Centre, Ebute Metta</t>
  </si>
  <si>
    <t>federal_medical_centre_daura</t>
  </si>
  <si>
    <t>Federal Medical Centre, Daura</t>
  </si>
  <si>
    <t>federal_medical_centre_gusau</t>
  </si>
  <si>
    <t>Federal Medical Centre, Gusau</t>
  </si>
  <si>
    <t>federal_medical_centre_hong</t>
  </si>
  <si>
    <t>Federal Medical Centre, Hong</t>
  </si>
  <si>
    <t>federal_medical_centre_jabi___a</t>
  </si>
  <si>
    <t>Federal Medical Centre, Jabi - Abuja</t>
  </si>
  <si>
    <t>federal_medical_centre_jalingo</t>
  </si>
  <si>
    <t>Federal Medical Centre, Jalingo</t>
  </si>
  <si>
    <t>federal_medical_centre_keffi</t>
  </si>
  <si>
    <t>Federal Medical Centre, Keffi</t>
  </si>
  <si>
    <t>federal_medical_centre_makurdi</t>
  </si>
  <si>
    <t>Federal Medical Centre, Makurdi</t>
  </si>
  <si>
    <t>federal_medical_centre_mubi</t>
  </si>
  <si>
    <t>Federal Medical Centre, Mubi</t>
  </si>
  <si>
    <t>federal_medical_centre_nguru</t>
  </si>
  <si>
    <t>Federal Medical Centre, Nguru</t>
  </si>
  <si>
    <t>federal_medical_centre_owo</t>
  </si>
  <si>
    <t>Federal Medical Centre, Owo</t>
  </si>
  <si>
    <t>federal_medical_centre_umuahia</t>
  </si>
  <si>
    <t>Federal Medical Centre, Umuahia</t>
  </si>
  <si>
    <t>federal_medical_centre_wase</t>
  </si>
  <si>
    <t>Federal Medical Centre, Wase</t>
  </si>
  <si>
    <t>federal_medical_centre_yenagoa</t>
  </si>
  <si>
    <t>Federal Medical Centre, Yenagoa</t>
  </si>
  <si>
    <t>federal_neuro_psychiatric_hospi_abeokuta</t>
  </si>
  <si>
    <t>Federal Neuro-Psychiatric Hospital, Abeokuta</t>
  </si>
  <si>
    <t>abeokuta</t>
  </si>
  <si>
    <t>federal_neuro_psychiatric_hospi_egba</t>
  </si>
  <si>
    <t>Federal Neuro-Psychiatric Hospital, Budu-Egba</t>
  </si>
  <si>
    <t>federal_neuro_psychiatric_hospi_calabar</t>
  </si>
  <si>
    <t>Federal Neuro-Psychiatric Hospital, Calabar</t>
  </si>
  <si>
    <t>federal_neuro_psychiatric_hospi_dawanu</t>
  </si>
  <si>
    <t>Federal Neuro-Psychiatric Hospital, Dawanau</t>
  </si>
  <si>
    <t>federal_neuro_psychiatric_hospi_enugu</t>
  </si>
  <si>
    <t>Federal Neuro-Psychiatric Hospital, Enugu</t>
  </si>
  <si>
    <t>federal_neuro_psychiatric_hospi_kaduna</t>
  </si>
  <si>
    <t>Federal Neuro-Psychiatric Hospital, Kaduna</t>
  </si>
  <si>
    <t>federal_neuro_psychiatric_hospi_maiduguri</t>
  </si>
  <si>
    <t>Federal Neuro-Psychiatric Hospital, Maiduguri</t>
  </si>
  <si>
    <t>federal_neuro_psychiatric_hospi_kware</t>
  </si>
  <si>
    <t>Federal Neuro-Psychiatric Hospital, Kware</t>
  </si>
  <si>
    <t>federal_neuro_psychiatric_hospi_benin</t>
  </si>
  <si>
    <t>Federal Neuro-Psychiatric Hospital, Uselu-Benin</t>
  </si>
  <si>
    <t>federal_neuro_psychiatric_hospi_yaba</t>
  </si>
  <si>
    <t>Federal Neuro-Psychiatric Hospital, Yaba</t>
  </si>
  <si>
    <t>national_eye_centre_kaduna</t>
  </si>
  <si>
    <t>National Eye Centre, Kaduna</t>
  </si>
  <si>
    <t>national_ear_care_centre_kaduna</t>
  </si>
  <si>
    <t>National Ear Care Centre, Kaduna</t>
  </si>
  <si>
    <t>national_orthopaedic_hospital_b</t>
  </si>
  <si>
    <t>National Orthopaedic Hospital, Benin</t>
  </si>
  <si>
    <t>national_orthopaedic_hospital_d</t>
  </si>
  <si>
    <t>National Orthopaedic Hospital, Dala</t>
  </si>
  <si>
    <t>national_orthopaedic_hospital_e</t>
  </si>
  <si>
    <t>National Orthopaedic Hospital, Enugu</t>
  </si>
  <si>
    <t>national_orthopaedic_hospital_i</t>
  </si>
  <si>
    <t>National Orthopaedic Hospital, Igbobi</t>
  </si>
  <si>
    <t>national_orthopaedic_hospital_j</t>
  </si>
  <si>
    <t>National Orthopaedic Hospital, Jalingo</t>
  </si>
  <si>
    <t>national_orthopaedic_hospital_a</t>
  </si>
  <si>
    <t>National Orthopaedic Hospital and Trauma Centre, Jos</t>
  </si>
  <si>
    <t>national_obstetric_fistula_cent_abakaliki</t>
  </si>
  <si>
    <t>National Obstetric Fistula Centre, Abakaliki</t>
  </si>
  <si>
    <t>national_obstetric_fistula_cent_benin</t>
  </si>
  <si>
    <t>National Obstetric Fistula Centre, Benin</t>
  </si>
  <si>
    <t>national_obstetric_fistula_cent_ningi</t>
  </si>
  <si>
    <t>National Obstetric Fistula Centre, Ningi</t>
  </si>
  <si>
    <t>national_obstetric_fistula_cent_katsina</t>
  </si>
  <si>
    <t>National Obstetric Fistula Centre, Katsina</t>
  </si>
  <si>
    <t>form_title</t>
  </si>
  <si>
    <t>style</t>
  </si>
  <si>
    <t>version</t>
  </si>
  <si>
    <t>default_language</t>
  </si>
  <si>
    <t>instance_name</t>
  </si>
  <si>
    <t>namespaces</t>
  </si>
  <si>
    <t>form_id</t>
  </si>
  <si>
    <t>FTHI Quality Assessment Checklist for Accident and Emergency Department</t>
  </si>
  <si>
    <t>pages</t>
  </si>
  <si>
    <t>English</t>
  </si>
  <si>
    <t>concat(${start000000},' ',${timestarted},'_','FTHI_Assessment_Checklist_HealthFacility','_',${facility}, '_', jr:choice-name(${state},'${state}'))</t>
  </si>
  <si>
    <t>esri="http://esri.com/xforms"
enk="http://enketo.org/xforms"</t>
  </si>
  <si>
    <t>FTHI_Checklist_A_E_Dept</t>
  </si>
</sst>
</file>

<file path=xl/styles.xml><?xml version="1.0" encoding="utf-8"?>
<styleSheet xmlns="http://schemas.openxmlformats.org/spreadsheetml/2006/main" xmlns:x14ac="http://schemas.microsoft.com/office/spreadsheetml/2009/9/ac" xmlns:mc="http://schemas.openxmlformats.org/markup-compatibility/2006">
  <fonts count="14">
    <font>
      <sz val="10.0"/>
      <color rgb="FF000000"/>
      <name val="Arial"/>
      <scheme val="minor"/>
    </font>
    <font>
      <color theme="1"/>
      <name val="Arial"/>
    </font>
    <font>
      <b/>
      <color theme="1"/>
      <name val="Arial"/>
    </font>
    <font>
      <sz val="11.0"/>
      <color rgb="FFF7981D"/>
      <name val="Arial"/>
    </font>
    <font>
      <sz val="11.0"/>
      <color rgb="FF000000"/>
      <name val="Inconsolata"/>
    </font>
    <font>
      <sz val="11.0"/>
      <color rgb="FF3C4043"/>
      <name val="Roboto"/>
    </font>
    <font>
      <sz val="10.0"/>
      <color theme="1"/>
      <name val="Arial"/>
    </font>
    <font>
      <sz val="10.0"/>
      <color rgb="FF000000"/>
      <name val="Arial"/>
    </font>
    <font>
      <color theme="1"/>
      <name val="Arial"/>
      <scheme val="minor"/>
    </font>
    <font>
      <sz val="11.0"/>
      <color rgb="FF000000"/>
      <name val="Calibri"/>
    </font>
    <font>
      <color rgb="FF000000"/>
      <name val="Roboto"/>
    </font>
    <font>
      <color rgb="FF000000"/>
      <name val="Arial"/>
    </font>
    <font>
      <sz val="11.0"/>
      <color theme="1"/>
      <name val="Calibri"/>
    </font>
    <font>
      <sz val="11.0"/>
      <color theme="1"/>
      <name val="Arial"/>
    </font>
  </fonts>
  <fills count="15">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0000FF"/>
        <bgColor rgb="FF0000FF"/>
      </patternFill>
    </fill>
    <fill>
      <patternFill patternType="solid">
        <fgColor rgb="FF00FF00"/>
        <bgColor rgb="FF00FF00"/>
      </patternFill>
    </fill>
    <fill>
      <patternFill patternType="solid">
        <fgColor rgb="FF00FFFF"/>
        <bgColor rgb="FF00FFFF"/>
      </patternFill>
    </fill>
    <fill>
      <patternFill patternType="solid">
        <fgColor rgb="FFD5A6BD"/>
        <bgColor rgb="FFD5A6BD"/>
      </patternFill>
    </fill>
    <fill>
      <patternFill patternType="solid">
        <fgColor rgb="FFFF9900"/>
        <bgColor rgb="FFFF9900"/>
      </patternFill>
    </fill>
    <fill>
      <patternFill patternType="solid">
        <fgColor rgb="FF980000"/>
        <bgColor rgb="FF980000"/>
      </patternFill>
    </fill>
    <fill>
      <patternFill patternType="solid">
        <fgColor rgb="FFFF00FF"/>
        <bgColor rgb="FFFF00FF"/>
      </patternFill>
    </fill>
    <fill>
      <patternFill patternType="solid">
        <fgColor rgb="FFFF0000"/>
        <bgColor rgb="FFFF0000"/>
      </patternFill>
    </fill>
    <fill>
      <patternFill patternType="solid">
        <fgColor rgb="FF9900FF"/>
        <bgColor rgb="FF9900FF"/>
      </patternFill>
    </fill>
    <fill>
      <patternFill patternType="solid">
        <fgColor rgb="FF4A86E8"/>
        <bgColor rgb="FF4A86E8"/>
      </patternFill>
    </fill>
    <fill>
      <patternFill patternType="solid">
        <fgColor rgb="FFEA9999"/>
        <bgColor rgb="FFEA9999"/>
      </patternFill>
    </fill>
  </fills>
  <borders count="2">
    <border/>
    <border>
      <left style="thin">
        <color rgb="FFBFBFBF"/>
      </left>
      <right style="thin">
        <color rgb="FFBFBFBF"/>
      </right>
      <top style="thin">
        <color rgb="FFBFBFBF"/>
      </top>
      <bottom style="thin">
        <color rgb="FFBFBFBF"/>
      </bottom>
    </border>
  </borders>
  <cellStyleXfs count="1">
    <xf borderId="0" fillId="0" fontId="0" numFmtId="0" applyAlignment="1" applyFont="1"/>
  </cellStyleXfs>
  <cellXfs count="90">
    <xf borderId="0" fillId="0" fontId="0" numFmtId="0" xfId="0" applyAlignment="1" applyFont="1">
      <alignment readingOrder="0" shrinkToFit="0" vertical="bottom" wrapText="0"/>
    </xf>
    <xf borderId="0" fillId="0" fontId="1" numFmtId="0" xfId="0" applyAlignment="1" applyFont="1">
      <alignment horizontal="left"/>
    </xf>
    <xf borderId="0" fillId="0" fontId="1" numFmtId="0" xfId="0" applyAlignment="1" applyFont="1">
      <alignment horizontal="left" vertical="bottom"/>
    </xf>
    <xf borderId="0" fillId="0" fontId="1" numFmtId="0" xfId="0" applyAlignment="1" applyFont="1">
      <alignment horizontal="left" shrinkToFit="0" wrapText="0"/>
    </xf>
    <xf borderId="0" fillId="0" fontId="1" numFmtId="0" xfId="0" applyFont="1"/>
    <xf borderId="0" fillId="0" fontId="2" numFmtId="0" xfId="0" applyFont="1"/>
    <xf borderId="0" fillId="0" fontId="3" numFmtId="0" xfId="0" applyFont="1"/>
    <xf borderId="0" fillId="2" fontId="4" numFmtId="0" xfId="0" applyFill="1" applyFont="1"/>
    <xf borderId="0" fillId="2" fontId="5" numFmtId="0" xfId="0" applyAlignment="1" applyFont="1">
      <alignment horizontal="left"/>
    </xf>
    <xf borderId="0" fillId="0" fontId="6" numFmtId="0" xfId="0" applyAlignment="1" applyFont="1">
      <alignment horizontal="left"/>
    </xf>
    <xf borderId="0" fillId="3" fontId="1" numFmtId="0" xfId="0" applyAlignment="1" applyFill="1" applyFont="1">
      <alignment horizontal="left"/>
    </xf>
    <xf borderId="0" fillId="3" fontId="6" numFmtId="0" xfId="0" applyAlignment="1" applyFont="1">
      <alignment horizontal="left"/>
    </xf>
    <xf borderId="0" fillId="3" fontId="2" numFmtId="0" xfId="0" applyAlignment="1" applyFont="1">
      <alignment horizontal="left"/>
    </xf>
    <xf borderId="0" fillId="3" fontId="1" numFmtId="0" xfId="0" applyFont="1"/>
    <xf borderId="0" fillId="3" fontId="1" numFmtId="0" xfId="0" applyAlignment="1" applyFont="1">
      <alignment horizontal="left" shrinkToFit="0" wrapText="0"/>
    </xf>
    <xf borderId="0" fillId="3" fontId="2" numFmtId="0" xfId="0" applyFont="1"/>
    <xf borderId="0" fillId="0" fontId="2" numFmtId="0" xfId="0" applyAlignment="1" applyFont="1">
      <alignment horizontal="left" readingOrder="0"/>
    </xf>
    <xf borderId="0" fillId="0" fontId="1" numFmtId="0" xfId="0" applyAlignment="1" applyFont="1">
      <alignment shrinkToFit="0" vertical="bottom" wrapText="1"/>
    </xf>
    <xf borderId="0" fillId="0" fontId="7" numFmtId="0" xfId="0" applyAlignment="1" applyFont="1">
      <alignment vertical="bottom"/>
    </xf>
    <xf borderId="0" fillId="0" fontId="1" numFmtId="0" xfId="0" applyAlignment="1" applyFont="1">
      <alignment vertical="bottom"/>
    </xf>
    <xf borderId="0" fillId="0" fontId="1" numFmtId="0" xfId="0" applyAlignment="1" applyFont="1">
      <alignment horizontal="right" vertical="bottom"/>
    </xf>
    <xf borderId="0" fillId="2" fontId="1" numFmtId="0" xfId="0" applyAlignment="1" applyFont="1">
      <alignment vertical="bottom"/>
    </xf>
    <xf borderId="0" fillId="2" fontId="1" numFmtId="49" xfId="0" applyAlignment="1" applyFont="1" applyNumberFormat="1">
      <alignment shrinkToFit="0" vertical="bottom" wrapText="0"/>
    </xf>
    <xf borderId="0" fillId="2" fontId="1" numFmtId="0" xfId="0" applyAlignment="1" applyFont="1">
      <alignment horizontal="left" vertical="bottom"/>
    </xf>
    <xf borderId="0" fillId="0" fontId="1" numFmtId="49" xfId="0" applyAlignment="1" applyFont="1" applyNumberFormat="1">
      <alignment vertical="bottom"/>
    </xf>
    <xf borderId="0" fillId="0" fontId="1" numFmtId="0" xfId="0" applyAlignment="1" applyFont="1">
      <alignment horizontal="center" vertical="bottom"/>
    </xf>
    <xf borderId="0" fillId="0" fontId="2" numFmtId="0" xfId="0" applyAlignment="1" applyFont="1">
      <alignment vertical="bottom"/>
    </xf>
    <xf borderId="0" fillId="2" fontId="1" numFmtId="49" xfId="0" applyAlignment="1" applyFont="1" applyNumberFormat="1">
      <alignment horizontal="left" vertical="bottom"/>
    </xf>
    <xf borderId="0" fillId="0" fontId="1" numFmtId="0" xfId="0" applyAlignment="1" applyFont="1">
      <alignment shrinkToFit="0" vertical="bottom" wrapText="0"/>
    </xf>
    <xf borderId="0" fillId="2" fontId="1" numFmtId="0" xfId="0" applyAlignment="1" applyFont="1">
      <alignment horizontal="left" shrinkToFit="0" wrapText="0"/>
    </xf>
    <xf borderId="0" fillId="0" fontId="1" numFmtId="0" xfId="0" applyAlignment="1" applyFont="1">
      <alignment readingOrder="0" shrinkToFit="0" vertical="bottom" wrapText="1"/>
    </xf>
    <xf borderId="0" fillId="0" fontId="7" numFmtId="0" xfId="0" applyAlignment="1" applyFont="1">
      <alignment readingOrder="0" vertical="bottom"/>
    </xf>
    <xf borderId="0" fillId="0" fontId="1" numFmtId="0" xfId="0" applyAlignment="1" applyFont="1">
      <alignment readingOrder="0" shrinkToFit="0" vertical="bottom" wrapText="0"/>
    </xf>
    <xf borderId="0" fillId="0" fontId="1" numFmtId="0" xfId="0" applyAlignment="1" applyFont="1">
      <alignment horizontal="right" readingOrder="0" vertical="bottom"/>
    </xf>
    <xf borderId="0" fillId="0" fontId="1" numFmtId="0" xfId="0" applyAlignment="1" applyFont="1">
      <alignment readingOrder="0"/>
    </xf>
    <xf borderId="0" fillId="0" fontId="1" numFmtId="49" xfId="0" applyFont="1" applyNumberFormat="1"/>
    <xf borderId="0" fillId="2" fontId="1" numFmtId="0" xfId="0" applyAlignment="1" applyFont="1">
      <alignment shrinkToFit="0" vertical="bottom" wrapText="1"/>
    </xf>
    <xf borderId="0" fillId="2" fontId="6" numFmtId="0" xfId="0" applyAlignment="1" applyFont="1">
      <alignment horizontal="left"/>
    </xf>
    <xf borderId="0" fillId="2" fontId="1" numFmtId="0" xfId="0" applyAlignment="1" applyFont="1">
      <alignment horizontal="left" readingOrder="0" shrinkToFit="0" wrapText="1"/>
    </xf>
    <xf borderId="0" fillId="2" fontId="1" numFmtId="0" xfId="0" applyAlignment="1" applyFont="1">
      <alignment horizontal="left"/>
    </xf>
    <xf borderId="0" fillId="2" fontId="1" numFmtId="0" xfId="0" applyFont="1"/>
    <xf borderId="0" fillId="2" fontId="2" numFmtId="0" xfId="0" applyFont="1"/>
    <xf borderId="0" fillId="2" fontId="1" numFmtId="0" xfId="0" applyAlignment="1" applyFont="1">
      <alignment readingOrder="0" shrinkToFit="0" vertical="bottom" wrapText="1"/>
    </xf>
    <xf borderId="0" fillId="2" fontId="6" numFmtId="0" xfId="0" applyAlignment="1" applyFont="1">
      <alignment horizontal="left" readingOrder="0"/>
    </xf>
    <xf borderId="0" fillId="2" fontId="1" numFmtId="0" xfId="0" applyAlignment="1" applyFont="1">
      <alignment readingOrder="0" vertical="bottom"/>
    </xf>
    <xf borderId="0" fillId="3" fontId="1" numFmtId="49" xfId="0" applyAlignment="1" applyFont="1" applyNumberFormat="1">
      <alignment horizontal="left"/>
    </xf>
    <xf borderId="0" fillId="4" fontId="1" numFmtId="0" xfId="0" applyAlignment="1" applyFill="1" applyFont="1">
      <alignment horizontal="left"/>
    </xf>
    <xf borderId="0" fillId="4" fontId="6" numFmtId="0" xfId="0" applyAlignment="1" applyFont="1">
      <alignment horizontal="left"/>
    </xf>
    <xf borderId="0" fillId="4" fontId="2" numFmtId="0" xfId="0" applyAlignment="1" applyFont="1">
      <alignment horizontal="left" readingOrder="0"/>
    </xf>
    <xf borderId="0" fillId="4" fontId="1" numFmtId="0" xfId="0" applyFont="1"/>
    <xf borderId="0" fillId="4" fontId="1" numFmtId="0" xfId="0" applyAlignment="1" applyFont="1">
      <alignment horizontal="left" shrinkToFit="0" wrapText="0"/>
    </xf>
    <xf borderId="0" fillId="4" fontId="2" numFmtId="0" xfId="0" applyFont="1"/>
    <xf borderId="0" fillId="0" fontId="6" numFmtId="0" xfId="0" applyAlignment="1" applyFont="1">
      <alignment horizontal="left" readingOrder="0"/>
    </xf>
    <xf borderId="0" fillId="0" fontId="1" numFmtId="0" xfId="0" applyAlignment="1" applyFont="1">
      <alignment horizontal="left" readingOrder="0"/>
    </xf>
    <xf borderId="0" fillId="0" fontId="1" numFmtId="0" xfId="0" applyAlignment="1" applyFont="1">
      <alignment horizontal="left" readingOrder="0" shrinkToFit="0" wrapText="0"/>
    </xf>
    <xf borderId="0" fillId="0" fontId="1" numFmtId="0" xfId="0" applyAlignment="1" applyFont="1">
      <alignment horizontal="left" readingOrder="0" shrinkToFit="0" wrapText="0"/>
    </xf>
    <xf borderId="0" fillId="5" fontId="1" numFmtId="0" xfId="0" applyFill="1" applyFont="1"/>
    <xf borderId="0" fillId="5" fontId="1" numFmtId="0" xfId="0" applyAlignment="1" applyFont="1">
      <alignment horizontal="left" readingOrder="0" shrinkToFit="0" wrapText="0"/>
    </xf>
    <xf borderId="0" fillId="6" fontId="1" numFmtId="0" xfId="0" applyFill="1" applyFont="1"/>
    <xf borderId="0" fillId="6" fontId="1" numFmtId="0" xfId="0" applyAlignment="1" applyFont="1">
      <alignment readingOrder="0"/>
    </xf>
    <xf borderId="0" fillId="0" fontId="8" numFmtId="0" xfId="0" applyAlignment="1" applyFont="1">
      <alignment readingOrder="0"/>
    </xf>
    <xf borderId="0" fillId="7" fontId="1" numFmtId="0" xfId="0" applyAlignment="1" applyFill="1" applyFont="1">
      <alignment readingOrder="0"/>
    </xf>
    <xf borderId="0" fillId="7" fontId="1" numFmtId="0" xfId="0" applyFont="1"/>
    <xf borderId="0" fillId="8" fontId="1" numFmtId="0" xfId="0" applyFill="1" applyFont="1"/>
    <xf borderId="0" fillId="8" fontId="1" numFmtId="0" xfId="0" applyAlignment="1" applyFont="1">
      <alignment readingOrder="0"/>
    </xf>
    <xf borderId="0" fillId="9" fontId="1" numFmtId="0" xfId="0" applyFill="1" applyFont="1"/>
    <xf borderId="0" fillId="9" fontId="1" numFmtId="0" xfId="0" applyAlignment="1" applyFont="1">
      <alignment readingOrder="0"/>
    </xf>
    <xf borderId="0" fillId="5" fontId="1" numFmtId="0" xfId="0" applyAlignment="1" applyFont="1">
      <alignment readingOrder="0"/>
    </xf>
    <xf borderId="0" fillId="10" fontId="1" numFmtId="0" xfId="0" applyFill="1" applyFont="1"/>
    <xf borderId="0" fillId="10" fontId="1" numFmtId="0" xfId="0" applyAlignment="1" applyFont="1">
      <alignment readingOrder="0"/>
    </xf>
    <xf borderId="0" fillId="11" fontId="1" numFmtId="0" xfId="0" applyFill="1" applyFont="1"/>
    <xf borderId="0" fillId="11" fontId="1" numFmtId="0" xfId="0" applyAlignment="1" applyFont="1">
      <alignment readingOrder="0"/>
    </xf>
    <xf borderId="0" fillId="12" fontId="1" numFmtId="0" xfId="0" applyFill="1" applyFont="1"/>
    <xf borderId="0" fillId="12" fontId="1" numFmtId="0" xfId="0" applyAlignment="1" applyFont="1">
      <alignment readingOrder="0"/>
    </xf>
    <xf borderId="0" fillId="13" fontId="1" numFmtId="0" xfId="0" applyFill="1" applyFont="1"/>
    <xf borderId="0" fillId="0" fontId="8" numFmtId="0" xfId="0" applyFont="1"/>
    <xf borderId="0" fillId="0" fontId="9" numFmtId="0" xfId="0" applyAlignment="1" applyFont="1">
      <alignment shrinkToFit="0" vertical="bottom" wrapText="0"/>
    </xf>
    <xf borderId="0" fillId="0" fontId="1" numFmtId="0" xfId="0" applyAlignment="1" applyFont="1">
      <alignment readingOrder="0" vertical="bottom"/>
    </xf>
    <xf borderId="0" fillId="2" fontId="10" numFmtId="0" xfId="0" applyAlignment="1" applyFont="1">
      <alignment readingOrder="0"/>
    </xf>
    <xf borderId="0" fillId="2" fontId="10" numFmtId="0" xfId="0" applyFont="1"/>
    <xf borderId="0" fillId="0" fontId="1" numFmtId="1" xfId="0" applyAlignment="1" applyFont="1" applyNumberFormat="1">
      <alignment horizontal="right" readingOrder="0"/>
    </xf>
    <xf borderId="0" fillId="2" fontId="11" numFmtId="0" xfId="0" applyAlignment="1" applyFont="1">
      <alignment horizontal="left"/>
    </xf>
    <xf borderId="1" fillId="2" fontId="1" numFmtId="0" xfId="0" applyAlignment="1" applyBorder="1" applyFont="1">
      <alignment horizontal="left"/>
    </xf>
    <xf borderId="0" fillId="14" fontId="1" numFmtId="0" xfId="0" applyFill="1" applyFont="1"/>
    <xf borderId="0" fillId="0" fontId="12" numFmtId="0" xfId="0" applyAlignment="1" applyFont="1">
      <alignment horizontal="left" shrinkToFit="0" vertical="bottom" wrapText="0"/>
    </xf>
    <xf borderId="0" fillId="0" fontId="13" numFmtId="0" xfId="0" applyAlignment="1" applyFont="1">
      <alignment shrinkToFit="0" vertical="center" wrapText="1"/>
    </xf>
    <xf borderId="0" fillId="2" fontId="9" numFmtId="0" xfId="0" applyAlignment="1" applyFont="1">
      <alignment horizontal="left"/>
    </xf>
    <xf borderId="0" fillId="0" fontId="2" numFmtId="0" xfId="0" applyAlignment="1" applyFont="1">
      <alignment horizontal="left"/>
    </xf>
    <xf borderId="0" fillId="0" fontId="1" numFmtId="0" xfId="0" applyAlignment="1" applyFont="1">
      <alignment horizontal="left" readingOrder="0" vertical="bottom"/>
    </xf>
    <xf borderId="0" fillId="0" fontId="1" numFmtId="0" xfId="0" applyAlignment="1" applyFont="1">
      <alignment readingOrder="0" shrinkToFit="0" wrapText="1"/>
    </xf>
  </cellXfs>
  <cellStyles count="1">
    <cellStyle xfId="0" name="Normal" builtinId="0"/>
  </cellStyles>
  <dxfs count="1">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6.0" ySplit="1.0" topLeftCell="G2" activePane="bottomRight" state="frozen"/>
      <selection activeCell="G1" sqref="G1" pane="topRight"/>
      <selection activeCell="A2" sqref="A2" pane="bottomLeft"/>
      <selection activeCell="G2" sqref="G2" pane="bottomRight"/>
    </sheetView>
  </sheetViews>
  <sheetFormatPr customHeight="1" defaultColWidth="12.63" defaultRowHeight="15.0"/>
  <cols>
    <col customWidth="1" min="1" max="1" width="23.25"/>
    <col customWidth="1" min="2" max="2" width="15.25"/>
    <col customWidth="1" min="3" max="3" width="38.75"/>
    <col customWidth="1" min="6" max="6" width="3.63"/>
    <col customWidth="1" min="12" max="12" width="21.88"/>
    <col customWidth="1" min="13" max="13" width="34.13"/>
    <col customWidth="1" min="16" max="18" width="23.75"/>
    <col customWidth="1" min="25" max="25" width="17.25"/>
  </cols>
  <sheetData>
    <row r="1" ht="15.75" customHeight="1">
      <c r="A1" s="1" t="s">
        <v>0</v>
      </c>
      <c r="B1" s="1" t="s">
        <v>1</v>
      </c>
      <c r="C1" s="1" t="s">
        <v>2</v>
      </c>
      <c r="D1" s="1" t="s">
        <v>3</v>
      </c>
      <c r="E1" s="1" t="s">
        <v>4</v>
      </c>
      <c r="G1" s="1" t="s">
        <v>5</v>
      </c>
      <c r="H1" s="1" t="s">
        <v>6</v>
      </c>
      <c r="I1" s="1" t="s">
        <v>7</v>
      </c>
      <c r="J1" s="2" t="s">
        <v>8</v>
      </c>
      <c r="K1" s="1" t="s">
        <v>9</v>
      </c>
      <c r="L1" s="3" t="s">
        <v>10</v>
      </c>
      <c r="M1" s="3" t="s">
        <v>11</v>
      </c>
      <c r="N1" s="1" t="s">
        <v>12</v>
      </c>
      <c r="O1" s="1" t="s">
        <v>13</v>
      </c>
      <c r="P1" s="1" t="s">
        <v>14</v>
      </c>
      <c r="Q1" s="1" t="s">
        <v>15</v>
      </c>
      <c r="R1" s="1" t="s">
        <v>16</v>
      </c>
      <c r="U1" s="4" t="s">
        <v>17</v>
      </c>
      <c r="X1" s="4" t="s">
        <v>18</v>
      </c>
      <c r="AA1" s="5" t="s">
        <v>19</v>
      </c>
      <c r="AB1" s="5" t="s">
        <v>20</v>
      </c>
      <c r="AC1" s="5" t="s">
        <v>21</v>
      </c>
    </row>
    <row r="2" ht="15.75" customHeight="1">
      <c r="A2" s="1" t="s">
        <v>22</v>
      </c>
      <c r="B2" s="1" t="s">
        <v>23</v>
      </c>
      <c r="C2" s="1" t="s">
        <v>24</v>
      </c>
      <c r="D2" s="1"/>
      <c r="E2" s="1"/>
      <c r="F2" s="6">
        <f t="array" ref="F2:F1061">if(len(A2:A1147),ROW(F2:F1147),IFERROR(1/0))</f>
        <v>2</v>
      </c>
      <c r="G2" s="1"/>
      <c r="H2" s="1"/>
      <c r="I2" s="1"/>
      <c r="J2" s="1"/>
      <c r="K2" s="7"/>
      <c r="L2" s="3"/>
      <c r="M2" s="3"/>
      <c r="N2" s="1"/>
      <c r="O2" s="1"/>
      <c r="P2" s="1"/>
      <c r="Q2" s="1"/>
      <c r="R2" s="1"/>
      <c r="S2" s="4">
        <f t="array" ref="S2:S1061">IF(LEN(B2:B1147),LEN(B2:B1147),IFERROR(1/0))</f>
        <v>11</v>
      </c>
      <c r="T2" s="4" t="b">
        <f>IFERROR(__xludf.DUMMYFUNCTION("ArrayFormula(if(len(name),if(REGEXMATCH(label&amp;hint&amp;constraint&amp;calculation&amp;relevant&amp;choice_filter&amp;repeat_count,"".*\${"" &amp; name &amp; ""}.*"") = TRUE,
  IF(REGEXMATCH(calculation,"".*\${"" &amp; name &amp; ""}.*"") = TRUE,""culprit is calculation"",
  IF(REGEXMATCH(re"&amp;"levant,"".*\${"" &amp; name &amp; ""}.*"") = TRUE,""culprit is relevant"",
  IF(REGEXMATCH(constraint,"".*\${"" &amp; name &amp; ""}.*"") = TRUE,""culprit is constraint"",
  IF(REGEXMATCH(choice_filter,"".*\${"" &amp; name &amp; ""}.*"") = TRUE,""culprit is choice_filter"",
  IF"&amp;"(REGEXMATCH(label,"".*\${"" &amp; name &amp; ""}.*"") = TRUE,""culprit is label"",
  IF(REGEXMATCH(hint,"".*\${"" &amp; name &amp; ""}.*"") = TRUE,""culprit is hint"",
  IF(REGEXMATCH(repeat_count,"".*\${"" &amp; name &amp; ""}.*"") = TRUE,""culprit is repeat_count"",
   )))))))"&amp;"),IFERROR(1/0)))"),FALSE)</f>
        <v>0</v>
      </c>
      <c r="U2" s="4" t="s">
        <v>25</v>
      </c>
      <c r="W2" s="4" t="str">
        <f>IFERROR(__xludf.DUMMYFUNCTION("ArrayFormula(if(len(A2:A1147),IF(MID(A2:A1147,1,6) = ""select"",REGEXREPLACE(A2:A1147,""(select_one |select_multiple |select_one_external | or_other)"",IFERROR(1/0)),IFERROR(1/0)),IFERROR(1/0)))"),"")</f>
        <v/>
      </c>
      <c r="X2" s="8" t="str">
        <f t="array" ref="X2:X1061">IFERROR(IF(W2:W1147&lt;&gt;"", VLOOKUP(W2:W1147, choices!$A$2:$E1077, 5,FALSE),""),iferror(VLOOKUP(W2:W1147, external_choices!A2:E1061,6,FALSE),""))</f>
        <v/>
      </c>
      <c r="Y2" s="7" t="str">
        <f t="array" ref="Y2:Y1061">IF(LEN(W2:W1147),iferror(VLOOKUP(W2:W1147,choices!$A$7:$D1077,4,FALSE),"TEXT"),IFERROR(1/0))</f>
        <v/>
      </c>
      <c r="Z2" s="4" t="s">
        <v>26</v>
      </c>
      <c r="AA2" s="5" t="s">
        <v>26</v>
      </c>
      <c r="AB2" s="4" t="s">
        <v>27</v>
      </c>
      <c r="AF2" s="4"/>
      <c r="AG2" s="4" t="s">
        <v>28</v>
      </c>
    </row>
    <row r="3" ht="15.75" customHeight="1">
      <c r="A3" s="1" t="s">
        <v>29</v>
      </c>
      <c r="B3" s="1" t="s">
        <v>30</v>
      </c>
      <c r="C3" s="1" t="s">
        <v>31</v>
      </c>
      <c r="D3" s="1"/>
      <c r="E3" s="1"/>
      <c r="F3" s="4">
        <v>3.0</v>
      </c>
      <c r="G3" s="1"/>
      <c r="H3" s="1"/>
      <c r="I3" s="1"/>
      <c r="J3" s="1"/>
      <c r="K3" s="1"/>
      <c r="L3" s="3"/>
      <c r="M3" s="3"/>
      <c r="N3" s="1"/>
      <c r="O3" s="1"/>
      <c r="P3" s="1"/>
      <c r="Q3" s="1"/>
      <c r="R3" s="1"/>
      <c r="S3" s="4">
        <v>11.0</v>
      </c>
      <c r="T3" s="4" t="b">
        <f>IFERROR(__xludf.DUMMYFUNCTION("""COMPUTED_VALUE"""),FALSE)</f>
        <v>0</v>
      </c>
      <c r="U3" s="4" t="s">
        <v>25</v>
      </c>
      <c r="W3" s="4"/>
      <c r="X3" s="4" t="s">
        <v>32</v>
      </c>
      <c r="Y3" s="4"/>
      <c r="Z3" s="4" t="s">
        <v>26</v>
      </c>
      <c r="AA3" s="5" t="s">
        <v>26</v>
      </c>
      <c r="AB3" s="4" t="s">
        <v>27</v>
      </c>
      <c r="AF3" s="4"/>
      <c r="AG3" s="4" t="str">
        <f>IFERROR(__xludf.DUMMYFUNCTION("TEXTJOIN("","",TRUE,SORT(UNIQUE(TRANSPOSE(SPLIT(TEXTJOIN(""=&gt;"",TRUE,ArrayFormula(if(len(M2:M1147),if(regexmatch(M2:M1147,""\$\{\w+\}""),REGEXEXTRACT(M2:M1147 &amp; "" "",REGEXREPLACE(regexreplace(M2:M1147 &amp; "" "",""([()$+-/*])"",""\\Q$1\\E""),""\{[a-zA-Z0-9_"&amp;"]+}"",""(.*?)"")),iferror(1/0)),iferror(1/0)))),""=&gt;"",TRUE,TRUE))),1,TRUE))"),"{adeq_staff},{app_pol},{area_clean},{call_room},{clinical_off},{comp_incl},{cons_room},{cont_vis},{cub_obs},{cyl_oxy},{defib},{dent_rec},{ecg_mach},{entr_acc},{fac_adeq1},{fac_adeq2},{fac_adeq3},{fac_adeq4},{fac_adeq5},{fac_adeq6},{fac_adeq7},{fac_adeq8},"&amp;"{facility},{fire_equip},{gown_cont},{guid_rost},{guide_ord},{hyg_guide},{inc_mgd},{inc_rec},{inj_room},{lab_fac},{med_con},{mgt_me},{mgt_monit},{monit},{oper_room},{orient_pers},{pat_bill},{pat_comm},{pat_note},{pat_pol},{pat_right},{pat_sys},{pat_wait},{"&amp;"period_monit},{pharm_out},{pip_oxy},{pol_acc},{ppe_avail},{ppe_disc},{ppe_exp},{pro_acc},{pro_emerg},{proc_call},{refer_trans},{reg_area},{resus_room},{resus_trol},{room_furn},{run_water},{sec_pers},{signages},{staff_meet},{staff_right},{staff_room},{staf"&amp;"f_train},{staff_waste},{state},{strategic_plan},{sub1},{sub2},{sub3},{sub4},{sub5},{SubTotal1},{SubTotal2},{SubTotal3},{SubTotal4},{SubTotal5},{SubTotal6},{SubTotal7},{SubTotal8},{suc_mach},{task_assign},{toilet_clean},{toilet_fac},{train_reg},{triage_roo"&amp;"m},{wait_room},{wash_acc},{waste_cont},{waste_disp},{waste_seg},{wheel_acc},{wheel_belt},{wheel_no}")</f>
        <v>{adeq_staff},{app_pol},{area_clean},{call_room},{clinical_off},{comp_incl},{cons_room},{cont_vis},{cub_obs},{cyl_oxy},{defib},{dent_rec},{ecg_mach},{entr_acc},{fac_adeq1},{fac_adeq2},{fac_adeq3},{fac_adeq4},{fac_adeq5},{fac_adeq6},{fac_adeq7},{fac_adeq8},{facility},{fire_equip},{gown_cont},{guid_rost},{guide_ord},{hyg_guide},{inc_mgd},{inc_rec},{inj_room},{lab_fac},{med_con},{mgt_me},{mgt_monit},{monit},{oper_room},{orient_pers},{pat_bill},{pat_comm},{pat_note},{pat_pol},{pat_right},{pat_sys},{pat_wait},{period_monit},{pharm_out},{pip_oxy},{pol_acc},{ppe_avail},{ppe_disc},{ppe_exp},{pro_acc},{pro_emerg},{proc_call},{refer_trans},{reg_area},{resus_room},{resus_trol},{room_furn},{run_water},{sec_pers},{signages},{staff_meet},{staff_right},{staff_room},{staff_train},{staff_waste},{state},{strategic_plan},{sub1},{sub2},{sub3},{sub4},{sub5},{SubTotal1},{SubTotal2},{SubTotal3},{SubTotal4},{SubTotal5},{SubTotal6},{SubTotal7},{SubTotal8},{suc_mach},{task_assign},{toilet_clean},{toilet_fac},{train_reg},{triage_room},{wait_room},{wash_acc},{waste_cont},{waste_disp},{waste_seg},{wheel_acc},{wheel_belt},{wheel_no}</v>
      </c>
    </row>
    <row r="4" ht="15.75" customHeight="1">
      <c r="A4" s="1" t="s">
        <v>33</v>
      </c>
      <c r="B4" s="9" t="s">
        <v>34</v>
      </c>
      <c r="C4" s="1" t="s">
        <v>35</v>
      </c>
      <c r="D4" s="1"/>
      <c r="E4" s="1"/>
      <c r="F4" s="4">
        <v>4.0</v>
      </c>
      <c r="G4" s="1"/>
      <c r="H4" s="1"/>
      <c r="I4" s="1"/>
      <c r="J4" s="1"/>
      <c r="K4" s="1"/>
      <c r="L4" s="3"/>
      <c r="M4" s="3" t="s">
        <v>36</v>
      </c>
      <c r="N4" s="1"/>
      <c r="O4" s="1"/>
      <c r="P4" s="1"/>
      <c r="Q4" s="1"/>
      <c r="R4" s="1"/>
      <c r="S4" s="4">
        <v>11.0</v>
      </c>
      <c r="T4" s="4" t="b">
        <f>IFERROR(__xludf.DUMMYFUNCTION("""COMPUTED_VALUE"""),FALSE)</f>
        <v>0</v>
      </c>
      <c r="U4" s="4" t="s">
        <v>37</v>
      </c>
      <c r="W4" s="4"/>
      <c r="X4" s="4" t="s">
        <v>32</v>
      </c>
      <c r="Y4" s="4"/>
      <c r="Z4" s="4" t="s">
        <v>38</v>
      </c>
      <c r="AA4" s="5" t="s">
        <v>38</v>
      </c>
      <c r="AB4" s="4" t="s">
        <v>27</v>
      </c>
    </row>
    <row r="5" ht="15.75" customHeight="1">
      <c r="A5" s="10" t="s">
        <v>39</v>
      </c>
      <c r="B5" s="11" t="s">
        <v>40</v>
      </c>
      <c r="C5" s="12" t="s">
        <v>41</v>
      </c>
      <c r="D5" s="10"/>
      <c r="E5" s="10"/>
      <c r="F5" s="13">
        <v>5.0</v>
      </c>
      <c r="G5" s="10"/>
      <c r="H5" s="10"/>
      <c r="I5" s="10"/>
      <c r="J5" s="10"/>
      <c r="K5" s="10"/>
      <c r="L5" s="14"/>
      <c r="M5" s="14"/>
      <c r="N5" s="10"/>
      <c r="O5" s="10"/>
      <c r="P5" s="10"/>
      <c r="Q5" s="10"/>
      <c r="R5" s="10"/>
      <c r="S5" s="13">
        <v>13.0</v>
      </c>
      <c r="T5" s="13" t="b">
        <f>IFERROR(__xludf.DUMMYFUNCTION("""COMPUTED_VALUE"""),FALSE)</f>
        <v>0</v>
      </c>
      <c r="U5" s="13"/>
      <c r="V5" s="13"/>
      <c r="W5" s="13"/>
      <c r="X5" s="13" t="s">
        <v>32</v>
      </c>
      <c r="Y5" s="13"/>
      <c r="Z5" s="13"/>
      <c r="AA5" s="15"/>
      <c r="AB5" s="13"/>
      <c r="AC5" s="13"/>
    </row>
    <row r="6" ht="15.75" customHeight="1">
      <c r="A6" s="1" t="s">
        <v>42</v>
      </c>
      <c r="B6" s="9" t="s">
        <v>43</v>
      </c>
      <c r="C6" s="16" t="s">
        <v>44</v>
      </c>
      <c r="D6" s="1"/>
      <c r="E6" s="1"/>
      <c r="F6" s="4">
        <v>6.0</v>
      </c>
      <c r="G6" s="1"/>
      <c r="H6" s="1"/>
      <c r="I6" s="1"/>
      <c r="J6" s="1"/>
      <c r="K6" s="1"/>
      <c r="L6" s="3"/>
      <c r="M6" s="3"/>
      <c r="N6" s="1"/>
      <c r="O6" s="1"/>
      <c r="P6" s="1"/>
      <c r="Q6" s="1"/>
      <c r="R6" s="1"/>
      <c r="S6" s="4">
        <v>11.0</v>
      </c>
      <c r="T6" s="4" t="b">
        <f>IFERROR(__xludf.DUMMYFUNCTION("""COMPUTED_VALUE"""),FALSE)</f>
        <v>0</v>
      </c>
      <c r="U6" s="4"/>
      <c r="W6" s="4"/>
      <c r="X6" s="4" t="s">
        <v>32</v>
      </c>
      <c r="Y6" s="4"/>
      <c r="AA6" s="5"/>
    </row>
    <row r="7" ht="15.75" customHeight="1">
      <c r="A7" s="17" t="s">
        <v>45</v>
      </c>
      <c r="B7" s="18" t="s">
        <v>46</v>
      </c>
      <c r="C7" s="17" t="s">
        <v>47</v>
      </c>
      <c r="D7" s="19"/>
      <c r="E7" s="19"/>
      <c r="F7" s="19">
        <v>7.0</v>
      </c>
      <c r="G7" s="19"/>
      <c r="H7" s="20"/>
      <c r="I7" s="21" t="b">
        <v>1</v>
      </c>
      <c r="J7" s="22"/>
      <c r="K7" s="23"/>
      <c r="L7" s="24"/>
      <c r="M7" s="24"/>
      <c r="N7" s="19"/>
      <c r="O7" s="19"/>
      <c r="P7" s="19"/>
      <c r="Q7" s="19"/>
      <c r="R7" s="19">
        <v>5.0</v>
      </c>
      <c r="S7" s="25">
        <v>14.0</v>
      </c>
      <c r="T7" s="19" t="b">
        <f>IFERROR(__xludf.DUMMYFUNCTION("""COMPUTED_VALUE"""),FALSE)</f>
        <v>0</v>
      </c>
      <c r="U7" s="19"/>
      <c r="W7" s="19"/>
      <c r="X7" s="19" t="s">
        <v>32</v>
      </c>
      <c r="Y7" s="19"/>
      <c r="Z7" s="19"/>
      <c r="AA7" s="26"/>
      <c r="AB7" s="21"/>
      <c r="AC7" s="25"/>
      <c r="AI7" s="13"/>
      <c r="AJ7" s="13"/>
      <c r="AK7" s="13"/>
      <c r="AL7" s="13"/>
      <c r="AM7" s="13"/>
      <c r="AN7" s="13"/>
      <c r="AO7" s="13"/>
      <c r="AP7" s="13"/>
      <c r="AQ7" s="13"/>
      <c r="AR7" s="13"/>
      <c r="AS7" s="13"/>
      <c r="AT7" s="13"/>
      <c r="AU7" s="13"/>
      <c r="AV7" s="13"/>
      <c r="AW7" s="13"/>
      <c r="AX7" s="13"/>
      <c r="AY7" s="13"/>
      <c r="AZ7" s="13"/>
      <c r="BA7" s="13"/>
    </row>
    <row r="8" ht="15.75" customHeight="1">
      <c r="A8" s="17" t="s">
        <v>48</v>
      </c>
      <c r="B8" s="18" t="s">
        <v>49</v>
      </c>
      <c r="C8" s="17" t="s">
        <v>50</v>
      </c>
      <c r="D8" s="19"/>
      <c r="E8" s="19"/>
      <c r="F8" s="19">
        <v>8.0</v>
      </c>
      <c r="G8" s="19"/>
      <c r="H8" s="20"/>
      <c r="I8" s="21" t="b">
        <v>1</v>
      </c>
      <c r="J8" s="22"/>
      <c r="K8" s="23"/>
      <c r="L8" s="24"/>
      <c r="M8" s="24"/>
      <c r="N8" s="19"/>
      <c r="O8" s="19"/>
      <c r="P8" s="19"/>
      <c r="Q8" s="19"/>
      <c r="R8" s="19"/>
      <c r="S8" s="25">
        <v>12.0</v>
      </c>
      <c r="T8" s="19" t="b">
        <f>IFERROR(__xludf.DUMMYFUNCTION("""COMPUTED_VALUE"""),FALSE)</f>
        <v>0</v>
      </c>
      <c r="U8" s="19"/>
      <c r="W8" s="19"/>
      <c r="X8" s="19" t="s">
        <v>32</v>
      </c>
      <c r="Y8" s="19"/>
      <c r="Z8" s="19"/>
      <c r="AA8" s="26"/>
      <c r="AB8" s="21"/>
      <c r="AC8" s="25"/>
      <c r="AI8" s="13"/>
      <c r="AJ8" s="13"/>
      <c r="AK8" s="13"/>
      <c r="AL8" s="13"/>
      <c r="AM8" s="13"/>
      <c r="AN8" s="13"/>
      <c r="AO8" s="13"/>
      <c r="AP8" s="13"/>
      <c r="AQ8" s="13"/>
      <c r="AR8" s="13"/>
      <c r="AS8" s="13"/>
      <c r="AT8" s="13"/>
      <c r="AU8" s="13"/>
      <c r="AV8" s="13"/>
      <c r="AW8" s="13"/>
      <c r="AX8" s="13"/>
      <c r="AY8" s="13"/>
      <c r="AZ8" s="13"/>
      <c r="BA8" s="13"/>
    </row>
    <row r="9" ht="15.75" customHeight="1">
      <c r="A9" s="17" t="s">
        <v>48</v>
      </c>
      <c r="B9" s="18" t="s">
        <v>51</v>
      </c>
      <c r="C9" s="4" t="s">
        <v>52</v>
      </c>
      <c r="D9" s="19"/>
      <c r="E9" s="19"/>
      <c r="F9" s="19">
        <v>9.0</v>
      </c>
      <c r="G9" s="19"/>
      <c r="H9" s="20"/>
      <c r="I9" s="21" t="b">
        <v>1</v>
      </c>
      <c r="J9" s="22"/>
      <c r="K9" s="27"/>
      <c r="L9" s="24"/>
      <c r="M9" s="24"/>
      <c r="O9" s="19"/>
      <c r="P9" s="19"/>
      <c r="Q9" s="19"/>
      <c r="R9" s="19"/>
      <c r="S9" s="25">
        <v>11.0</v>
      </c>
      <c r="T9" s="19" t="b">
        <f>IFERROR(__xludf.DUMMYFUNCTION("""COMPUTED_VALUE"""),FALSE)</f>
        <v>0</v>
      </c>
      <c r="U9" s="19"/>
      <c r="W9" s="19"/>
      <c r="X9" s="19" t="s">
        <v>32</v>
      </c>
      <c r="Y9" s="19"/>
      <c r="Z9" s="19"/>
      <c r="AA9" s="26"/>
      <c r="AB9" s="21"/>
      <c r="AC9" s="25"/>
      <c r="AI9" s="13"/>
      <c r="AJ9" s="13"/>
      <c r="AK9" s="13"/>
      <c r="AL9" s="13"/>
      <c r="AM9" s="13"/>
      <c r="AN9" s="13"/>
      <c r="AO9" s="13"/>
      <c r="AP9" s="13"/>
      <c r="AQ9" s="13"/>
      <c r="AR9" s="13"/>
      <c r="AS9" s="13"/>
      <c r="AT9" s="13"/>
      <c r="AU9" s="13"/>
      <c r="AV9" s="13"/>
      <c r="AW9" s="13"/>
      <c r="AX9" s="13"/>
      <c r="AY9" s="13"/>
      <c r="AZ9" s="13"/>
      <c r="BA9" s="13"/>
    </row>
    <row r="10" ht="15.75" customHeight="1">
      <c r="A10" s="17" t="s">
        <v>53</v>
      </c>
      <c r="B10" s="18" t="s">
        <v>54</v>
      </c>
      <c r="C10" s="28" t="s">
        <v>55</v>
      </c>
      <c r="D10" s="19"/>
      <c r="E10" s="19"/>
      <c r="F10" s="19">
        <v>10.0</v>
      </c>
      <c r="H10" s="2" t="s">
        <v>56</v>
      </c>
      <c r="I10" s="21" t="b">
        <v>1</v>
      </c>
      <c r="J10" s="22"/>
      <c r="K10" s="23"/>
      <c r="L10" s="24"/>
      <c r="M10" s="24"/>
      <c r="N10" s="19"/>
      <c r="O10" s="19"/>
      <c r="P10" s="19"/>
      <c r="Q10" s="19"/>
      <c r="R10" s="19"/>
      <c r="S10" s="25">
        <v>5.0</v>
      </c>
      <c r="T10" s="19" t="b">
        <f>IFERROR(__xludf.DUMMYFUNCTION("""COMPUTED_VALUE"""),FALSE)</f>
        <v>0</v>
      </c>
      <c r="U10" s="19"/>
      <c r="W10" s="19" t="str">
        <f>IFERROR(__xludf.DUMMYFUNCTION("""COMPUTED_VALUE"""),"states")</f>
        <v>states</v>
      </c>
      <c r="X10" s="19"/>
      <c r="Y10" s="19"/>
      <c r="Z10" s="19"/>
      <c r="AA10" s="26"/>
      <c r="AB10" s="21"/>
      <c r="AC10" s="25"/>
      <c r="AI10" s="13"/>
      <c r="AJ10" s="13"/>
      <c r="AK10" s="13"/>
      <c r="AL10" s="13"/>
      <c r="AM10" s="13"/>
      <c r="AN10" s="13"/>
      <c r="AO10" s="13"/>
      <c r="AP10" s="13"/>
      <c r="AQ10" s="13"/>
      <c r="AR10" s="13"/>
      <c r="AS10" s="13"/>
      <c r="AT10" s="13"/>
      <c r="AU10" s="13"/>
      <c r="AV10" s="13"/>
      <c r="AW10" s="13"/>
      <c r="AX10" s="13"/>
      <c r="AY10" s="13"/>
      <c r="AZ10" s="13"/>
      <c r="BA10" s="13"/>
    </row>
    <row r="11" ht="15.75" customHeight="1">
      <c r="A11" s="21" t="s">
        <v>33</v>
      </c>
      <c r="B11" s="21" t="s">
        <v>57</v>
      </c>
      <c r="C11" s="21" t="s">
        <v>58</v>
      </c>
      <c r="D11" s="19"/>
      <c r="E11" s="19"/>
      <c r="F11" s="19">
        <v>11.0</v>
      </c>
      <c r="H11" s="20"/>
      <c r="I11" s="21"/>
      <c r="J11" s="22"/>
      <c r="K11" s="23"/>
      <c r="L11" s="24"/>
      <c r="M11" s="29" t="s">
        <v>59</v>
      </c>
      <c r="N11" s="19"/>
      <c r="O11" s="19"/>
      <c r="P11" s="19"/>
      <c r="Q11" s="19"/>
      <c r="R11" s="19"/>
      <c r="S11" s="25">
        <v>11.0</v>
      </c>
      <c r="T11" s="19" t="b">
        <f>IFERROR(__xludf.DUMMYFUNCTION("""COMPUTED_VALUE"""),FALSE)</f>
        <v>0</v>
      </c>
      <c r="U11" s="19"/>
      <c r="W11" s="19"/>
      <c r="X11" s="19" t="s">
        <v>32</v>
      </c>
      <c r="Y11" s="19"/>
      <c r="Z11" s="19"/>
      <c r="AA11" s="26"/>
      <c r="AB11" s="21"/>
      <c r="AC11" s="25"/>
      <c r="AI11" s="13"/>
      <c r="AJ11" s="13"/>
      <c r="AK11" s="13"/>
      <c r="AL11" s="13"/>
      <c r="AM11" s="13"/>
      <c r="AN11" s="13"/>
      <c r="AO11" s="13"/>
      <c r="AP11" s="13"/>
      <c r="AQ11" s="13"/>
      <c r="AR11" s="13"/>
      <c r="AS11" s="13"/>
      <c r="AT11" s="13"/>
      <c r="AU11" s="13"/>
      <c r="AV11" s="13"/>
      <c r="AW11" s="13"/>
      <c r="AX11" s="13"/>
      <c r="AY11" s="13"/>
      <c r="AZ11" s="13"/>
      <c r="BA11" s="13"/>
    </row>
    <row r="12" ht="15.75" customHeight="1">
      <c r="A12" s="17" t="s">
        <v>60</v>
      </c>
      <c r="B12" s="18" t="s">
        <v>61</v>
      </c>
      <c r="C12" s="17" t="s">
        <v>62</v>
      </c>
      <c r="D12" s="19"/>
      <c r="E12" s="19"/>
      <c r="F12" s="19">
        <v>12.0</v>
      </c>
      <c r="H12" s="2" t="s">
        <v>56</v>
      </c>
      <c r="I12" s="21" t="b">
        <v>1</v>
      </c>
      <c r="J12" s="22"/>
      <c r="K12" s="23"/>
      <c r="L12" s="24"/>
      <c r="M12" s="24"/>
      <c r="N12" s="19"/>
      <c r="O12" s="19"/>
      <c r="P12" s="19" t="s">
        <v>63</v>
      </c>
      <c r="Q12" s="19"/>
      <c r="R12" s="19"/>
      <c r="S12" s="25">
        <v>8.0</v>
      </c>
      <c r="T12" s="19" t="b">
        <f>IFERROR(__xludf.DUMMYFUNCTION("""COMPUTED_VALUE"""),FALSE)</f>
        <v>0</v>
      </c>
      <c r="U12" s="19"/>
      <c r="W12" s="19" t="str">
        <f>IFERROR(__xludf.DUMMYFUNCTION("""COMPUTED_VALUE"""),"facilities")</f>
        <v>facilities</v>
      </c>
      <c r="X12" s="19" t="s">
        <v>32</v>
      </c>
      <c r="Y12" s="19" t="s">
        <v>64</v>
      </c>
      <c r="Z12" s="19"/>
      <c r="AA12" s="26"/>
      <c r="AB12" s="21"/>
      <c r="AC12" s="25"/>
      <c r="AI12" s="13"/>
      <c r="AJ12" s="13"/>
      <c r="AK12" s="13"/>
      <c r="AL12" s="13"/>
      <c r="AM12" s="13"/>
      <c r="AN12" s="13"/>
      <c r="AO12" s="13"/>
      <c r="AP12" s="13"/>
      <c r="AQ12" s="13"/>
      <c r="AR12" s="13"/>
      <c r="AS12" s="13"/>
      <c r="AT12" s="13"/>
      <c r="AU12" s="13"/>
      <c r="AV12" s="13"/>
      <c r="AW12" s="13"/>
      <c r="AX12" s="13"/>
      <c r="AY12" s="13"/>
      <c r="AZ12" s="13"/>
      <c r="BA12" s="13"/>
    </row>
    <row r="13" ht="15.75" customHeight="1">
      <c r="A13" s="21" t="s">
        <v>33</v>
      </c>
      <c r="B13" s="21" t="s">
        <v>65</v>
      </c>
      <c r="C13" s="21" t="s">
        <v>66</v>
      </c>
      <c r="D13" s="21"/>
      <c r="E13" s="21"/>
      <c r="F13" s="19">
        <v>13.0</v>
      </c>
      <c r="H13" s="20"/>
      <c r="I13" s="21"/>
      <c r="J13" s="22"/>
      <c r="K13" s="23"/>
      <c r="L13" s="24"/>
      <c r="M13" s="29" t="s">
        <v>67</v>
      </c>
      <c r="N13" s="19"/>
      <c r="O13" s="19"/>
      <c r="P13" s="19"/>
      <c r="Q13" s="19"/>
      <c r="R13" s="19"/>
      <c r="S13" s="25">
        <v>14.0</v>
      </c>
      <c r="T13" s="19" t="b">
        <f>IFERROR(__xludf.DUMMYFUNCTION("""COMPUTED_VALUE"""),FALSE)</f>
        <v>0</v>
      </c>
      <c r="U13" s="19"/>
      <c r="W13" s="19"/>
      <c r="X13" s="19" t="s">
        <v>32</v>
      </c>
      <c r="Y13" s="19"/>
      <c r="Z13" s="19"/>
      <c r="AA13" s="26"/>
      <c r="AB13" s="21"/>
      <c r="AC13" s="25"/>
      <c r="AI13" s="13"/>
      <c r="AJ13" s="13"/>
      <c r="AK13" s="13"/>
      <c r="AL13" s="13"/>
      <c r="AM13" s="13"/>
      <c r="AN13" s="13"/>
      <c r="AO13" s="13"/>
      <c r="AP13" s="13"/>
      <c r="AQ13" s="13"/>
      <c r="AR13" s="13"/>
      <c r="AS13" s="13"/>
      <c r="AT13" s="13"/>
      <c r="AU13" s="13"/>
      <c r="AV13" s="13"/>
      <c r="AW13" s="13"/>
      <c r="AX13" s="13"/>
      <c r="AY13" s="13"/>
      <c r="AZ13" s="13"/>
      <c r="BA13" s="13"/>
    </row>
    <row r="14" ht="15.75" customHeight="1">
      <c r="A14" s="17" t="s">
        <v>48</v>
      </c>
      <c r="B14" s="18" t="s">
        <v>68</v>
      </c>
      <c r="C14" s="28" t="s">
        <v>69</v>
      </c>
      <c r="D14" s="19"/>
      <c r="E14" s="19"/>
      <c r="F14" s="19">
        <v>14.0</v>
      </c>
      <c r="G14" s="19"/>
      <c r="H14" s="20"/>
      <c r="I14" s="21" t="b">
        <v>1</v>
      </c>
      <c r="J14" s="22"/>
      <c r="K14" s="23"/>
      <c r="L14" s="24"/>
      <c r="M14" s="24"/>
      <c r="N14" s="19"/>
      <c r="O14" s="19"/>
      <c r="P14" s="19"/>
      <c r="Q14" s="19"/>
      <c r="R14" s="19"/>
      <c r="S14" s="25">
        <v>7.0</v>
      </c>
      <c r="T14" s="19" t="b">
        <f>IFERROR(__xludf.DUMMYFUNCTION("""COMPUTED_VALUE"""),FALSE)</f>
        <v>0</v>
      </c>
      <c r="U14" s="19"/>
      <c r="W14" s="19"/>
      <c r="X14" s="19" t="s">
        <v>32</v>
      </c>
      <c r="Y14" s="19"/>
      <c r="Z14" s="19"/>
      <c r="AA14" s="26"/>
      <c r="AB14" s="21"/>
      <c r="AC14" s="25"/>
      <c r="AI14" s="13"/>
      <c r="AJ14" s="13"/>
      <c r="AK14" s="13"/>
      <c r="AL14" s="13"/>
      <c r="AM14" s="13"/>
      <c r="AN14" s="13"/>
      <c r="AO14" s="13"/>
      <c r="AP14" s="13"/>
      <c r="AQ14" s="13"/>
      <c r="AR14" s="13"/>
      <c r="AS14" s="13"/>
      <c r="AT14" s="13"/>
      <c r="AU14" s="13"/>
      <c r="AV14" s="13"/>
      <c r="AW14" s="13"/>
      <c r="AX14" s="13"/>
      <c r="AY14" s="13"/>
      <c r="AZ14" s="13"/>
      <c r="BA14" s="13"/>
    </row>
    <row r="15" ht="15.75" customHeight="1">
      <c r="A15" s="30" t="s">
        <v>48</v>
      </c>
      <c r="B15" s="31" t="s">
        <v>70</v>
      </c>
      <c r="C15" s="32" t="s">
        <v>71</v>
      </c>
      <c r="D15" s="19"/>
      <c r="E15" s="19"/>
      <c r="F15" s="19">
        <v>15.0</v>
      </c>
      <c r="G15" s="19"/>
      <c r="H15" s="33" t="s">
        <v>72</v>
      </c>
      <c r="I15" s="21" t="b">
        <v>1</v>
      </c>
      <c r="J15" s="22"/>
      <c r="K15" s="23"/>
      <c r="L15" s="24"/>
      <c r="M15" s="24"/>
      <c r="N15" s="19"/>
      <c r="O15" s="19"/>
      <c r="P15" s="19"/>
      <c r="Q15" s="19"/>
      <c r="R15" s="19"/>
      <c r="S15" s="25">
        <v>9.0</v>
      </c>
      <c r="T15" s="19" t="b">
        <f>IFERROR(__xludf.DUMMYFUNCTION("""COMPUTED_VALUE"""),FALSE)</f>
        <v>0</v>
      </c>
      <c r="U15" s="19"/>
      <c r="W15" s="19"/>
      <c r="X15" s="19" t="s">
        <v>32</v>
      </c>
      <c r="Y15" s="19"/>
      <c r="Z15" s="19"/>
      <c r="AA15" s="26"/>
      <c r="AB15" s="21"/>
      <c r="AC15" s="25"/>
      <c r="AI15" s="13"/>
      <c r="AJ15" s="13"/>
      <c r="AK15" s="13"/>
      <c r="AL15" s="13"/>
      <c r="AM15" s="13"/>
      <c r="AN15" s="13"/>
      <c r="AO15" s="13"/>
      <c r="AP15" s="13"/>
      <c r="AQ15" s="13"/>
      <c r="AR15" s="13"/>
      <c r="AS15" s="13"/>
      <c r="AT15" s="13"/>
      <c r="AU15" s="13"/>
      <c r="AV15" s="13"/>
      <c r="AW15" s="13"/>
      <c r="AX15" s="13"/>
      <c r="AY15" s="13"/>
      <c r="AZ15" s="13"/>
      <c r="BA15" s="13"/>
    </row>
    <row r="16" ht="15.75" customHeight="1">
      <c r="A16" s="34" t="s">
        <v>48</v>
      </c>
      <c r="B16" s="34" t="s">
        <v>73</v>
      </c>
      <c r="C16" s="4" t="s">
        <v>74</v>
      </c>
      <c r="D16" s="4"/>
      <c r="E16" s="4"/>
      <c r="F16" s="4">
        <v>16.0</v>
      </c>
      <c r="H16" s="4"/>
      <c r="I16" s="21" t="b">
        <v>1</v>
      </c>
      <c r="J16" s="35"/>
      <c r="K16" s="4"/>
      <c r="L16" s="35"/>
      <c r="M16" s="35"/>
      <c r="S16" s="4">
        <v>6.0</v>
      </c>
      <c r="T16" s="4" t="b">
        <f>IFERROR(__xludf.DUMMYFUNCTION("""COMPUTED_VALUE"""),FALSE)</f>
        <v>0</v>
      </c>
      <c r="U16" s="4"/>
      <c r="W16" s="4"/>
      <c r="X16" s="4" t="s">
        <v>32</v>
      </c>
      <c r="Y16" s="4"/>
      <c r="AB16" s="4"/>
    </row>
    <row r="17" ht="15.75" customHeight="1">
      <c r="A17" s="4" t="s">
        <v>48</v>
      </c>
      <c r="B17" s="4" t="s">
        <v>75</v>
      </c>
      <c r="C17" s="34" t="s">
        <v>76</v>
      </c>
      <c r="D17" s="4"/>
      <c r="E17" s="4"/>
      <c r="F17" s="4">
        <v>17.0</v>
      </c>
      <c r="G17" s="4"/>
      <c r="I17" s="21" t="b">
        <v>1</v>
      </c>
      <c r="N17" s="4"/>
      <c r="S17" s="4">
        <v>9.0</v>
      </c>
      <c r="T17" s="4" t="b">
        <f>IFERROR(__xludf.DUMMYFUNCTION("""COMPUTED_VALUE"""),FALSE)</f>
        <v>0</v>
      </c>
      <c r="W17" s="4"/>
      <c r="X17" s="4" t="s">
        <v>32</v>
      </c>
      <c r="Y17" s="4"/>
    </row>
    <row r="18" ht="15.75" customHeight="1">
      <c r="A18" s="36" t="s">
        <v>48</v>
      </c>
      <c r="B18" s="37" t="s">
        <v>77</v>
      </c>
      <c r="C18" s="38" t="s">
        <v>78</v>
      </c>
      <c r="D18" s="39"/>
      <c r="E18" s="39"/>
      <c r="F18" s="40">
        <v>18.0</v>
      </c>
      <c r="G18" s="39"/>
      <c r="H18" s="39" t="s">
        <v>72</v>
      </c>
      <c r="I18" s="21" t="b">
        <v>1</v>
      </c>
      <c r="J18" s="39"/>
      <c r="K18" s="39"/>
      <c r="L18" s="29"/>
      <c r="M18" s="29"/>
      <c r="N18" s="39"/>
      <c r="O18" s="39"/>
      <c r="P18" s="39"/>
      <c r="Q18" s="39"/>
      <c r="R18" s="39"/>
      <c r="S18" s="40">
        <v>14.0</v>
      </c>
      <c r="T18" s="40" t="b">
        <f>IFERROR(__xludf.DUMMYFUNCTION("""COMPUTED_VALUE"""),FALSE)</f>
        <v>0</v>
      </c>
      <c r="U18" s="40"/>
      <c r="V18" s="40"/>
      <c r="W18" s="40"/>
      <c r="X18" s="40" t="s">
        <v>32</v>
      </c>
      <c r="Y18" s="40"/>
      <c r="Z18" s="40"/>
      <c r="AA18" s="41"/>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row>
    <row r="19" ht="15.75" customHeight="1">
      <c r="A19" s="36" t="s">
        <v>79</v>
      </c>
      <c r="B19" s="37" t="s">
        <v>80</v>
      </c>
      <c r="C19" s="38" t="s">
        <v>81</v>
      </c>
      <c r="D19" s="39"/>
      <c r="E19" s="39"/>
      <c r="F19" s="40">
        <v>19.0</v>
      </c>
      <c r="G19" s="39"/>
      <c r="H19" s="39"/>
      <c r="I19" s="21" t="b">
        <v>1</v>
      </c>
      <c r="J19" s="39"/>
      <c r="K19" s="39"/>
      <c r="L19" s="29"/>
      <c r="M19" s="29"/>
      <c r="N19" s="39"/>
      <c r="O19" s="39"/>
      <c r="P19" s="39"/>
      <c r="Q19" s="39"/>
      <c r="R19" s="39"/>
      <c r="S19" s="40">
        <v>8.0</v>
      </c>
      <c r="T19" s="40" t="b">
        <f>IFERROR(__xludf.DUMMYFUNCTION("""COMPUTED_VALUE"""),FALSE)</f>
        <v>0</v>
      </c>
      <c r="U19" s="40"/>
      <c r="V19" s="40"/>
      <c r="W19" s="40"/>
      <c r="X19" s="40" t="s">
        <v>32</v>
      </c>
      <c r="Y19" s="40"/>
      <c r="Z19" s="40"/>
      <c r="AA19" s="41"/>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row>
    <row r="20" ht="15.75" customHeight="1">
      <c r="A20" s="42" t="s">
        <v>79</v>
      </c>
      <c r="B20" s="43" t="s">
        <v>82</v>
      </c>
      <c r="C20" s="38" t="s">
        <v>83</v>
      </c>
      <c r="D20" s="39"/>
      <c r="E20" s="39"/>
      <c r="F20" s="40">
        <v>20.0</v>
      </c>
      <c r="G20" s="39"/>
      <c r="H20" s="39"/>
      <c r="I20" s="44" t="b">
        <v>1</v>
      </c>
      <c r="J20" s="39"/>
      <c r="K20" s="39"/>
      <c r="L20" s="29"/>
      <c r="M20" s="29"/>
      <c r="N20" s="39"/>
      <c r="O20" s="39"/>
      <c r="P20" s="39"/>
      <c r="Q20" s="39"/>
      <c r="R20" s="39"/>
      <c r="S20" s="40">
        <v>7.0</v>
      </c>
      <c r="T20" s="40" t="b">
        <f>IFERROR(__xludf.DUMMYFUNCTION("""COMPUTED_VALUE"""),FALSE)</f>
        <v>0</v>
      </c>
      <c r="U20" s="40"/>
      <c r="V20" s="40"/>
      <c r="W20" s="40"/>
      <c r="X20" s="40" t="s">
        <v>32</v>
      </c>
      <c r="Y20" s="40"/>
      <c r="Z20" s="40"/>
      <c r="AA20" s="41"/>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row>
    <row r="21" ht="15.75" customHeight="1">
      <c r="A21" s="36" t="s">
        <v>79</v>
      </c>
      <c r="B21" s="37" t="s">
        <v>84</v>
      </c>
      <c r="C21" s="38" t="s">
        <v>85</v>
      </c>
      <c r="D21" s="39"/>
      <c r="E21" s="39"/>
      <c r="F21" s="40">
        <v>21.0</v>
      </c>
      <c r="G21" s="39"/>
      <c r="H21" s="39"/>
      <c r="I21" s="21" t="b">
        <v>1</v>
      </c>
      <c r="J21" s="39"/>
      <c r="K21" s="39"/>
      <c r="L21" s="29"/>
      <c r="M21" s="29"/>
      <c r="N21" s="39"/>
      <c r="O21" s="39"/>
      <c r="P21" s="39"/>
      <c r="Q21" s="39"/>
      <c r="R21" s="39"/>
      <c r="S21" s="40">
        <v>12.0</v>
      </c>
      <c r="T21" s="40" t="b">
        <f>IFERROR(__xludf.DUMMYFUNCTION("""COMPUTED_VALUE"""),FALSE)</f>
        <v>0</v>
      </c>
      <c r="U21" s="40"/>
      <c r="V21" s="40"/>
      <c r="W21" s="40"/>
      <c r="X21" s="40" t="s">
        <v>32</v>
      </c>
      <c r="Y21" s="40"/>
      <c r="Z21" s="40"/>
      <c r="AA21" s="41"/>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row>
    <row r="22" ht="15.75" customHeight="1">
      <c r="A22" s="36" t="s">
        <v>79</v>
      </c>
      <c r="B22" s="37" t="s">
        <v>86</v>
      </c>
      <c r="C22" s="38" t="s">
        <v>87</v>
      </c>
      <c r="D22" s="39"/>
      <c r="E22" s="39"/>
      <c r="F22" s="40">
        <v>22.0</v>
      </c>
      <c r="G22" s="39"/>
      <c r="H22" s="39"/>
      <c r="I22" s="21" t="b">
        <v>1</v>
      </c>
      <c r="J22" s="39"/>
      <c r="K22" s="39"/>
      <c r="L22" s="29"/>
      <c r="M22" s="29"/>
      <c r="N22" s="39"/>
      <c r="O22" s="39"/>
      <c r="P22" s="39"/>
      <c r="Q22" s="39"/>
      <c r="R22" s="39"/>
      <c r="S22" s="40">
        <v>17.0</v>
      </c>
      <c r="T22" s="40" t="b">
        <f>IFERROR(__xludf.DUMMYFUNCTION("""COMPUTED_VALUE"""),FALSE)</f>
        <v>0</v>
      </c>
      <c r="U22" s="40"/>
      <c r="V22" s="40"/>
      <c r="W22" s="40"/>
      <c r="X22" s="40" t="s">
        <v>32</v>
      </c>
      <c r="Y22" s="40"/>
      <c r="Z22" s="40"/>
      <c r="AA22" s="41"/>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row>
    <row r="23" ht="15.75" customHeight="1">
      <c r="A23" s="10" t="s">
        <v>88</v>
      </c>
      <c r="B23" s="11"/>
      <c r="C23" s="12"/>
      <c r="D23" s="10"/>
      <c r="E23" s="10"/>
      <c r="F23" s="13">
        <v>23.0</v>
      </c>
      <c r="G23" s="10"/>
      <c r="H23" s="10"/>
      <c r="I23" s="10"/>
      <c r="J23" s="10"/>
      <c r="K23" s="10"/>
      <c r="L23" s="14"/>
      <c r="M23" s="14"/>
      <c r="N23" s="10"/>
      <c r="O23" s="10"/>
      <c r="P23" s="10"/>
      <c r="Q23" s="10"/>
      <c r="R23" s="45"/>
      <c r="S23" s="13"/>
      <c r="T23" s="13"/>
      <c r="U23" s="13"/>
      <c r="V23" s="13"/>
      <c r="W23" s="13"/>
      <c r="X23" s="13" t="s">
        <v>32</v>
      </c>
      <c r="Y23" s="13"/>
      <c r="Z23" s="13"/>
      <c r="AA23" s="15"/>
      <c r="AB23" s="13"/>
      <c r="AC23" s="13"/>
    </row>
    <row r="24" ht="15.75" customHeight="1">
      <c r="A24" s="46" t="s">
        <v>39</v>
      </c>
      <c r="B24" s="47" t="s">
        <v>89</v>
      </c>
      <c r="C24" s="48" t="s">
        <v>90</v>
      </c>
      <c r="D24" s="46"/>
      <c r="E24" s="46"/>
      <c r="F24" s="49">
        <v>24.0</v>
      </c>
      <c r="G24" s="46"/>
      <c r="H24" s="46"/>
      <c r="I24" s="46"/>
      <c r="J24" s="46"/>
      <c r="K24" s="46"/>
      <c r="L24" s="50"/>
      <c r="M24" s="50"/>
      <c r="N24" s="46"/>
      <c r="O24" s="46"/>
      <c r="P24" s="46"/>
      <c r="Q24" s="46"/>
      <c r="R24" s="46"/>
      <c r="S24" s="49">
        <v>15.0</v>
      </c>
      <c r="T24" s="49" t="b">
        <f>IFERROR(__xludf.DUMMYFUNCTION("""COMPUTED_VALUE"""),FALSE)</f>
        <v>0</v>
      </c>
      <c r="U24" s="49"/>
      <c r="V24" s="49"/>
      <c r="W24" s="49"/>
      <c r="X24" s="49" t="s">
        <v>32</v>
      </c>
      <c r="Y24" s="49"/>
      <c r="Z24" s="49"/>
      <c r="AA24" s="51"/>
      <c r="AB24" s="49"/>
      <c r="AC24" s="49"/>
    </row>
    <row r="25" ht="15.75" customHeight="1">
      <c r="A25" s="34" t="s">
        <v>79</v>
      </c>
      <c r="B25" s="52" t="s">
        <v>91</v>
      </c>
      <c r="C25" s="53" t="s">
        <v>92</v>
      </c>
      <c r="D25" s="1"/>
      <c r="E25" s="1"/>
      <c r="F25" s="4">
        <v>25.0</v>
      </c>
      <c r="G25" s="1"/>
      <c r="H25" s="1"/>
      <c r="I25" s="53" t="b">
        <v>1</v>
      </c>
      <c r="J25" s="1"/>
      <c r="K25" s="1"/>
      <c r="L25" s="3"/>
      <c r="M25" s="3"/>
      <c r="N25" s="1"/>
      <c r="O25" s="1"/>
      <c r="P25" s="1"/>
      <c r="Q25" s="1"/>
      <c r="R25" s="1"/>
      <c r="S25" s="4">
        <v>8.0</v>
      </c>
      <c r="T25" s="4" t="b">
        <f>IFERROR(__xludf.DUMMYFUNCTION("""COMPUTED_VALUE"""),FALSE)</f>
        <v>0</v>
      </c>
      <c r="W25" s="4"/>
      <c r="X25" s="4" t="s">
        <v>32</v>
      </c>
      <c r="Y25" s="4"/>
      <c r="AA25" s="5"/>
    </row>
    <row r="26" ht="15.75" customHeight="1">
      <c r="A26" s="4" t="s">
        <v>79</v>
      </c>
      <c r="B26" s="9" t="s">
        <v>93</v>
      </c>
      <c r="C26" s="53" t="s">
        <v>94</v>
      </c>
      <c r="D26" s="1"/>
      <c r="E26" s="1"/>
      <c r="F26" s="4">
        <v>26.0</v>
      </c>
      <c r="G26" s="1"/>
      <c r="H26" s="1"/>
      <c r="I26" s="1" t="b">
        <v>1</v>
      </c>
      <c r="J26" s="1"/>
      <c r="K26" s="1"/>
      <c r="L26" s="3"/>
      <c r="M26" s="3"/>
      <c r="N26" s="1"/>
      <c r="O26" s="1"/>
      <c r="P26" s="1"/>
      <c r="Q26" s="1"/>
      <c r="R26" s="1"/>
      <c r="S26" s="4">
        <v>8.0</v>
      </c>
      <c r="T26" s="4" t="b">
        <f>IFERROR(__xludf.DUMMYFUNCTION("""COMPUTED_VALUE"""),FALSE)</f>
        <v>0</v>
      </c>
      <c r="W26" s="4"/>
      <c r="X26" s="4" t="s">
        <v>32</v>
      </c>
      <c r="Y26" s="4"/>
      <c r="AA26" s="5"/>
    </row>
    <row r="27" ht="15.75" customHeight="1">
      <c r="A27" s="53" t="s">
        <v>95</v>
      </c>
      <c r="B27" s="9" t="s">
        <v>96</v>
      </c>
      <c r="C27" s="1" t="s">
        <v>97</v>
      </c>
      <c r="D27" s="1"/>
      <c r="E27" s="1"/>
      <c r="F27" s="4">
        <v>27.0</v>
      </c>
      <c r="G27" s="1"/>
      <c r="H27" s="1"/>
      <c r="I27" s="1" t="b">
        <v>1</v>
      </c>
      <c r="J27" s="1"/>
      <c r="K27" s="1"/>
      <c r="L27" s="54" t="s">
        <v>98</v>
      </c>
      <c r="M27" s="3"/>
      <c r="N27" s="1"/>
      <c r="O27" s="1"/>
      <c r="P27" s="1"/>
      <c r="Q27" s="1"/>
      <c r="R27" s="1"/>
      <c r="S27" s="4">
        <v>9.0</v>
      </c>
      <c r="T27" s="4" t="b">
        <f>IFERROR(__xludf.DUMMYFUNCTION("""COMPUTED_VALUE"""),FALSE)</f>
        <v>0</v>
      </c>
      <c r="W27" s="4" t="str">
        <f>IFERROR(__xludf.DUMMYFUNCTION("""COMPUTED_VALUE"""),"yes_no_fivepoint")</f>
        <v>yes_no_fivepoint</v>
      </c>
      <c r="X27" s="4"/>
      <c r="Y27" s="4"/>
      <c r="AA27" s="5"/>
    </row>
    <row r="28" ht="15.75" customHeight="1">
      <c r="A28" s="34" t="s">
        <v>79</v>
      </c>
      <c r="B28" s="34" t="s">
        <v>99</v>
      </c>
      <c r="C28" s="53" t="s">
        <v>100</v>
      </c>
      <c r="D28" s="1"/>
      <c r="E28" s="1"/>
      <c r="F28" s="4">
        <v>28.0</v>
      </c>
      <c r="G28" s="1"/>
      <c r="H28" s="1"/>
      <c r="I28" s="53" t="b">
        <v>1</v>
      </c>
      <c r="J28" s="1"/>
      <c r="K28" s="1"/>
      <c r="L28" s="3"/>
      <c r="M28" s="3"/>
      <c r="N28" s="1"/>
      <c r="O28" s="1"/>
      <c r="P28" s="1"/>
      <c r="Q28" s="1"/>
      <c r="R28" s="1"/>
      <c r="S28" s="4">
        <v>8.0</v>
      </c>
      <c r="T28" s="4" t="b">
        <f>IFERROR(__xludf.DUMMYFUNCTION("""COMPUTED_VALUE"""),FALSE)</f>
        <v>0</v>
      </c>
      <c r="W28" s="4"/>
      <c r="X28" s="4" t="s">
        <v>32</v>
      </c>
      <c r="Y28" s="4"/>
      <c r="AA28" s="5"/>
    </row>
    <row r="29" ht="15.75" customHeight="1">
      <c r="A29" s="4" t="s">
        <v>79</v>
      </c>
      <c r="B29" s="4" t="s">
        <v>101</v>
      </c>
      <c r="C29" s="53" t="s">
        <v>102</v>
      </c>
      <c r="D29" s="1"/>
      <c r="E29" s="1"/>
      <c r="F29" s="4">
        <v>29.0</v>
      </c>
      <c r="G29" s="1"/>
      <c r="H29" s="1"/>
      <c r="I29" s="1" t="b">
        <v>1</v>
      </c>
      <c r="J29" s="1"/>
      <c r="K29" s="1"/>
      <c r="L29" s="3"/>
      <c r="M29" s="3"/>
      <c r="N29" s="1"/>
      <c r="O29" s="1"/>
      <c r="P29" s="1"/>
      <c r="Q29" s="1"/>
      <c r="R29" s="1"/>
      <c r="S29" s="4">
        <v>8.0</v>
      </c>
      <c r="T29" s="4" t="b">
        <f>IFERROR(__xludf.DUMMYFUNCTION("""COMPUTED_VALUE"""),FALSE)</f>
        <v>0</v>
      </c>
      <c r="W29" s="4"/>
      <c r="X29" s="4" t="s">
        <v>32</v>
      </c>
      <c r="Y29" s="4"/>
      <c r="AA29" s="5"/>
    </row>
    <row r="30" ht="15.75" customHeight="1">
      <c r="A30" s="53" t="s">
        <v>95</v>
      </c>
      <c r="B30" s="4" t="s">
        <v>103</v>
      </c>
      <c r="C30" s="1" t="s">
        <v>97</v>
      </c>
      <c r="D30" s="1"/>
      <c r="E30" s="1"/>
      <c r="F30" s="4">
        <v>30.0</v>
      </c>
      <c r="G30" s="1"/>
      <c r="H30" s="1"/>
      <c r="I30" s="1" t="b">
        <v>1</v>
      </c>
      <c r="J30" s="1"/>
      <c r="K30" s="1"/>
      <c r="L30" s="54" t="s">
        <v>104</v>
      </c>
      <c r="M30" s="3"/>
      <c r="N30" s="1"/>
      <c r="O30" s="1"/>
      <c r="P30" s="1"/>
      <c r="Q30" s="1"/>
      <c r="R30" s="1"/>
      <c r="S30" s="4">
        <v>9.0</v>
      </c>
      <c r="T30" s="4" t="b">
        <f>IFERROR(__xludf.DUMMYFUNCTION("""COMPUTED_VALUE"""),FALSE)</f>
        <v>0</v>
      </c>
      <c r="W30" s="4" t="str">
        <f>IFERROR(__xludf.DUMMYFUNCTION("""COMPUTED_VALUE"""),"yes_no_fivepoint")</f>
        <v>yes_no_fivepoint</v>
      </c>
      <c r="X30" s="4"/>
      <c r="Y30" s="4"/>
      <c r="AA30" s="5"/>
    </row>
    <row r="31" ht="25.5" customHeight="1">
      <c r="A31" s="34" t="s">
        <v>79</v>
      </c>
      <c r="B31" s="34" t="s">
        <v>105</v>
      </c>
      <c r="C31" s="55" t="s">
        <v>106</v>
      </c>
      <c r="D31" s="1"/>
      <c r="E31" s="1"/>
      <c r="F31" s="4">
        <v>31.0</v>
      </c>
      <c r="G31" s="1"/>
      <c r="H31" s="1"/>
      <c r="I31" s="53" t="b">
        <v>1</v>
      </c>
      <c r="J31" s="1"/>
      <c r="K31" s="1"/>
      <c r="L31" s="3"/>
      <c r="M31" s="3"/>
      <c r="N31" s="1"/>
      <c r="O31" s="1"/>
      <c r="P31" s="1"/>
      <c r="Q31" s="1"/>
      <c r="R31" s="1"/>
      <c r="S31" s="4">
        <v>8.0</v>
      </c>
      <c r="T31" s="4" t="b">
        <f>IFERROR(__xludf.DUMMYFUNCTION("""COMPUTED_VALUE"""),FALSE)</f>
        <v>0</v>
      </c>
      <c r="W31" s="4"/>
      <c r="X31" s="4" t="s">
        <v>32</v>
      </c>
      <c r="Y31" s="4"/>
      <c r="AA31" s="5"/>
    </row>
    <row r="32" ht="25.5" customHeight="1">
      <c r="A32" s="4" t="s">
        <v>79</v>
      </c>
      <c r="B32" s="4" t="s">
        <v>107</v>
      </c>
      <c r="C32" s="55" t="s">
        <v>108</v>
      </c>
      <c r="D32" s="1"/>
      <c r="E32" s="1"/>
      <c r="F32" s="4">
        <v>32.0</v>
      </c>
      <c r="G32" s="1"/>
      <c r="H32" s="1"/>
      <c r="I32" s="1" t="b">
        <v>1</v>
      </c>
      <c r="J32" s="1"/>
      <c r="K32" s="1"/>
      <c r="L32" s="3"/>
      <c r="M32" s="3"/>
      <c r="N32" s="1"/>
      <c r="O32" s="1"/>
      <c r="P32" s="1"/>
      <c r="Q32" s="1"/>
      <c r="R32" s="1"/>
      <c r="S32" s="4">
        <v>8.0</v>
      </c>
      <c r="T32" s="4" t="b">
        <f>IFERROR(__xludf.DUMMYFUNCTION("""COMPUTED_VALUE"""),FALSE)</f>
        <v>0</v>
      </c>
      <c r="W32" s="4"/>
      <c r="X32" s="4" t="s">
        <v>32</v>
      </c>
      <c r="Y32" s="4"/>
      <c r="AA32" s="5"/>
    </row>
    <row r="33" ht="15.75" customHeight="1">
      <c r="A33" s="53" t="s">
        <v>95</v>
      </c>
      <c r="B33" s="4" t="s">
        <v>109</v>
      </c>
      <c r="C33" s="1" t="s">
        <v>97</v>
      </c>
      <c r="D33" s="1"/>
      <c r="E33" s="1"/>
      <c r="F33" s="4">
        <v>33.0</v>
      </c>
      <c r="G33" s="1"/>
      <c r="H33" s="1"/>
      <c r="I33" s="1" t="b">
        <v>1</v>
      </c>
      <c r="J33" s="1"/>
      <c r="K33" s="1"/>
      <c r="L33" s="54" t="s">
        <v>110</v>
      </c>
      <c r="M33" s="3"/>
      <c r="N33" s="1"/>
      <c r="O33" s="1"/>
      <c r="P33" s="1"/>
      <c r="Q33" s="1"/>
      <c r="R33" s="1"/>
      <c r="S33" s="4">
        <v>9.0</v>
      </c>
      <c r="T33" s="4" t="b">
        <f>IFERROR(__xludf.DUMMYFUNCTION("""COMPUTED_VALUE"""),FALSE)</f>
        <v>0</v>
      </c>
      <c r="W33" s="4" t="str">
        <f>IFERROR(__xludf.DUMMYFUNCTION("""COMPUTED_VALUE"""),"yes_no_fivepoint")</f>
        <v>yes_no_fivepoint</v>
      </c>
      <c r="X33" s="4"/>
      <c r="Y33" s="4"/>
      <c r="AA33" s="5"/>
    </row>
    <row r="34" ht="15.75" customHeight="1">
      <c r="A34" s="34" t="s">
        <v>79</v>
      </c>
      <c r="B34" s="34" t="s">
        <v>111</v>
      </c>
      <c r="C34" s="53" t="s">
        <v>112</v>
      </c>
      <c r="D34" s="1"/>
      <c r="E34" s="1"/>
      <c r="F34" s="4">
        <v>34.0</v>
      </c>
      <c r="G34" s="1"/>
      <c r="H34" s="1"/>
      <c r="I34" s="53" t="b">
        <v>1</v>
      </c>
      <c r="J34" s="1"/>
      <c r="K34" s="1"/>
      <c r="L34" s="3"/>
      <c r="M34" s="3"/>
      <c r="N34" s="1"/>
      <c r="O34" s="1"/>
      <c r="P34" s="1"/>
      <c r="Q34" s="1"/>
      <c r="R34" s="1"/>
      <c r="S34" s="4">
        <v>8.0</v>
      </c>
      <c r="T34" s="4" t="b">
        <f>IFERROR(__xludf.DUMMYFUNCTION("""COMPUTED_VALUE"""),FALSE)</f>
        <v>0</v>
      </c>
      <c r="W34" s="4"/>
      <c r="X34" s="4" t="s">
        <v>32</v>
      </c>
      <c r="Y34" s="4"/>
      <c r="AA34" s="5"/>
    </row>
    <row r="35" ht="15.75" customHeight="1">
      <c r="A35" s="4" t="s">
        <v>79</v>
      </c>
      <c r="B35" s="4" t="s">
        <v>113</v>
      </c>
      <c r="C35" s="53" t="s">
        <v>114</v>
      </c>
      <c r="D35" s="1"/>
      <c r="E35" s="1"/>
      <c r="F35" s="4">
        <v>35.0</v>
      </c>
      <c r="G35" s="1"/>
      <c r="H35" s="1"/>
      <c r="I35" s="1" t="b">
        <v>1</v>
      </c>
      <c r="J35" s="1"/>
      <c r="K35" s="1"/>
      <c r="L35" s="3"/>
      <c r="M35" s="3"/>
      <c r="N35" s="1"/>
      <c r="O35" s="1"/>
      <c r="P35" s="1"/>
      <c r="Q35" s="1"/>
      <c r="R35" s="1"/>
      <c r="S35" s="4">
        <v>8.0</v>
      </c>
      <c r="T35" s="4" t="b">
        <f>IFERROR(__xludf.DUMMYFUNCTION("""COMPUTED_VALUE"""),FALSE)</f>
        <v>0</v>
      </c>
      <c r="W35" s="4"/>
      <c r="X35" s="4" t="s">
        <v>32</v>
      </c>
      <c r="Y35" s="4"/>
      <c r="AA35" s="5"/>
    </row>
    <row r="36" ht="15.75" customHeight="1">
      <c r="A36" s="53" t="s">
        <v>95</v>
      </c>
      <c r="B36" s="4" t="s">
        <v>115</v>
      </c>
      <c r="C36" s="1" t="s">
        <v>97</v>
      </c>
      <c r="D36" s="1"/>
      <c r="E36" s="1"/>
      <c r="F36" s="4">
        <v>36.0</v>
      </c>
      <c r="G36" s="1"/>
      <c r="H36" s="1"/>
      <c r="I36" s="1" t="b">
        <v>1</v>
      </c>
      <c r="J36" s="1"/>
      <c r="K36" s="1"/>
      <c r="L36" s="54" t="s">
        <v>116</v>
      </c>
      <c r="M36" s="3"/>
      <c r="N36" s="1"/>
      <c r="O36" s="1"/>
      <c r="P36" s="1"/>
      <c r="Q36" s="1"/>
      <c r="R36" s="1"/>
      <c r="S36" s="4">
        <v>9.0</v>
      </c>
      <c r="T36" s="4" t="b">
        <f>IFERROR(__xludf.DUMMYFUNCTION("""COMPUTED_VALUE"""),FALSE)</f>
        <v>0</v>
      </c>
      <c r="W36" s="4" t="str">
        <f>IFERROR(__xludf.DUMMYFUNCTION("""COMPUTED_VALUE"""),"yes_no_fivepoint")</f>
        <v>yes_no_fivepoint</v>
      </c>
      <c r="X36" s="4"/>
      <c r="Y36" s="4"/>
      <c r="AA36" s="5"/>
    </row>
    <row r="37" ht="15.75" customHeight="1">
      <c r="A37" s="53" t="s">
        <v>79</v>
      </c>
      <c r="B37" s="34" t="s">
        <v>117</v>
      </c>
      <c r="C37" s="53" t="s">
        <v>118</v>
      </c>
      <c r="D37" s="1"/>
      <c r="E37" s="1"/>
      <c r="F37" s="4">
        <v>37.0</v>
      </c>
      <c r="G37" s="1"/>
      <c r="H37" s="1"/>
      <c r="I37" s="53" t="b">
        <v>1</v>
      </c>
      <c r="J37" s="1"/>
      <c r="K37" s="1"/>
      <c r="L37" s="3"/>
      <c r="M37" s="3"/>
      <c r="N37" s="1"/>
      <c r="O37" s="1"/>
      <c r="P37" s="1"/>
      <c r="Q37" s="1"/>
      <c r="R37" s="1"/>
      <c r="S37" s="4">
        <v>8.0</v>
      </c>
      <c r="T37" s="4" t="b">
        <f>IFERROR(__xludf.DUMMYFUNCTION("""COMPUTED_VALUE"""),FALSE)</f>
        <v>0</v>
      </c>
      <c r="W37" s="4"/>
      <c r="X37" s="4" t="s">
        <v>32</v>
      </c>
      <c r="Y37" s="4"/>
      <c r="AA37" s="5"/>
    </row>
    <row r="38" ht="15.75" customHeight="1">
      <c r="A38" s="4" t="s">
        <v>79</v>
      </c>
      <c r="B38" s="4" t="s">
        <v>119</v>
      </c>
      <c r="C38" s="53" t="s">
        <v>120</v>
      </c>
      <c r="D38" s="4"/>
      <c r="E38" s="4"/>
      <c r="F38" s="4">
        <v>38.0</v>
      </c>
      <c r="H38" s="4"/>
      <c r="I38" s="1" t="b">
        <v>1</v>
      </c>
      <c r="S38" s="4">
        <v>8.0</v>
      </c>
      <c r="T38" s="4" t="b">
        <f>IFERROR(__xludf.DUMMYFUNCTION("""COMPUTED_VALUE"""),FALSE)</f>
        <v>0</v>
      </c>
      <c r="W38" s="4"/>
      <c r="X38" s="4" t="s">
        <v>32</v>
      </c>
      <c r="Y38" s="4"/>
    </row>
    <row r="39" ht="15.75" customHeight="1">
      <c r="A39" s="53" t="s">
        <v>95</v>
      </c>
      <c r="B39" s="4" t="s">
        <v>121</v>
      </c>
      <c r="C39" s="1" t="s">
        <v>97</v>
      </c>
      <c r="D39" s="4"/>
      <c r="E39" s="4"/>
      <c r="F39" s="4">
        <v>39.0</v>
      </c>
      <c r="H39" s="4"/>
      <c r="I39" s="1" t="b">
        <v>1</v>
      </c>
      <c r="L39" s="54" t="s">
        <v>122</v>
      </c>
      <c r="S39" s="4">
        <v>9.0</v>
      </c>
      <c r="T39" s="4" t="b">
        <f>IFERROR(__xludf.DUMMYFUNCTION("""COMPUTED_VALUE"""),FALSE)</f>
        <v>0</v>
      </c>
      <c r="W39" s="4" t="str">
        <f>IFERROR(__xludf.DUMMYFUNCTION("""COMPUTED_VALUE"""),"yes_no_fivepoint")</f>
        <v>yes_no_fivepoint</v>
      </c>
      <c r="X39" s="4"/>
      <c r="Y39" s="4"/>
    </row>
    <row r="40" ht="15.75" customHeight="1">
      <c r="A40" s="53" t="s">
        <v>79</v>
      </c>
      <c r="B40" s="34" t="s">
        <v>123</v>
      </c>
      <c r="C40" s="53" t="s">
        <v>124</v>
      </c>
      <c r="D40" s="4"/>
      <c r="E40" s="4"/>
      <c r="F40" s="4">
        <v>40.0</v>
      </c>
      <c r="H40" s="4"/>
      <c r="I40" s="53" t="b">
        <v>1</v>
      </c>
      <c r="L40" s="3"/>
      <c r="S40" s="4">
        <v>8.0</v>
      </c>
      <c r="T40" s="4" t="b">
        <f>IFERROR(__xludf.DUMMYFUNCTION("""COMPUTED_VALUE"""),FALSE)</f>
        <v>0</v>
      </c>
      <c r="W40" s="4"/>
      <c r="X40" s="4" t="s">
        <v>32</v>
      </c>
      <c r="Y40" s="4"/>
    </row>
    <row r="41" ht="15.75" customHeight="1">
      <c r="A41" s="4" t="s">
        <v>79</v>
      </c>
      <c r="B41" s="4" t="s">
        <v>125</v>
      </c>
      <c r="C41" s="53" t="s">
        <v>126</v>
      </c>
      <c r="D41" s="4"/>
      <c r="E41" s="4"/>
      <c r="F41" s="4">
        <v>41.0</v>
      </c>
      <c r="H41" s="4"/>
      <c r="I41" s="1" t="b">
        <v>1</v>
      </c>
      <c r="S41" s="4">
        <v>8.0</v>
      </c>
      <c r="T41" s="4" t="b">
        <f>IFERROR(__xludf.DUMMYFUNCTION("""COMPUTED_VALUE"""),FALSE)</f>
        <v>0</v>
      </c>
      <c r="W41" s="4"/>
      <c r="X41" s="4" t="s">
        <v>32</v>
      </c>
      <c r="Y41" s="4"/>
    </row>
    <row r="42" ht="15.75" customHeight="1">
      <c r="A42" s="53" t="s">
        <v>95</v>
      </c>
      <c r="B42" s="4" t="s">
        <v>127</v>
      </c>
      <c r="C42" s="1" t="s">
        <v>97</v>
      </c>
      <c r="D42" s="4"/>
      <c r="E42" s="4"/>
      <c r="F42" s="4">
        <v>42.0</v>
      </c>
      <c r="H42" s="4"/>
      <c r="I42" s="1" t="b">
        <v>1</v>
      </c>
      <c r="L42" s="54" t="s">
        <v>128</v>
      </c>
      <c r="S42" s="4">
        <v>9.0</v>
      </c>
      <c r="T42" s="4" t="b">
        <f>IFERROR(__xludf.DUMMYFUNCTION("""COMPUTED_VALUE"""),FALSE)</f>
        <v>0</v>
      </c>
      <c r="W42" s="4" t="str">
        <f>IFERROR(__xludf.DUMMYFUNCTION("""COMPUTED_VALUE"""),"yes_no_fivepoint")</f>
        <v>yes_no_fivepoint</v>
      </c>
      <c r="X42" s="4"/>
      <c r="Y42" s="4"/>
    </row>
    <row r="43" ht="15.75" customHeight="1">
      <c r="A43" s="53" t="s">
        <v>79</v>
      </c>
      <c r="B43" s="34" t="s">
        <v>129</v>
      </c>
      <c r="C43" s="53" t="s">
        <v>130</v>
      </c>
      <c r="D43" s="4"/>
      <c r="E43" s="4"/>
      <c r="F43" s="4">
        <v>43.0</v>
      </c>
      <c r="H43" s="4"/>
      <c r="I43" s="53" t="b">
        <v>1</v>
      </c>
      <c r="L43" s="3"/>
      <c r="S43" s="4">
        <v>8.0</v>
      </c>
      <c r="T43" s="4" t="b">
        <f>IFERROR(__xludf.DUMMYFUNCTION("""COMPUTED_VALUE"""),FALSE)</f>
        <v>0</v>
      </c>
      <c r="W43" s="4"/>
      <c r="X43" s="4" t="s">
        <v>32</v>
      </c>
      <c r="Y43" s="4"/>
    </row>
    <row r="44" ht="15.75" customHeight="1">
      <c r="A44" s="4" t="s">
        <v>79</v>
      </c>
      <c r="B44" s="4" t="s">
        <v>131</v>
      </c>
      <c r="C44" s="53" t="s">
        <v>132</v>
      </c>
      <c r="D44" s="4"/>
      <c r="E44" s="4"/>
      <c r="F44" s="4">
        <v>44.0</v>
      </c>
      <c r="H44" s="4"/>
      <c r="I44" s="1" t="b">
        <v>1</v>
      </c>
      <c r="N44" s="4"/>
      <c r="S44" s="4">
        <v>8.0</v>
      </c>
      <c r="T44" s="4" t="b">
        <f>IFERROR(__xludf.DUMMYFUNCTION("""COMPUTED_VALUE"""),FALSE)</f>
        <v>0</v>
      </c>
      <c r="W44" s="4"/>
      <c r="X44" s="4" t="s">
        <v>32</v>
      </c>
      <c r="Y44" s="4"/>
    </row>
    <row r="45" ht="15.75" customHeight="1">
      <c r="A45" s="53" t="s">
        <v>133</v>
      </c>
      <c r="B45" s="4" t="s">
        <v>134</v>
      </c>
      <c r="C45" s="1" t="s">
        <v>97</v>
      </c>
      <c r="D45" s="4"/>
      <c r="E45" s="4"/>
      <c r="F45" s="4">
        <v>45.0</v>
      </c>
      <c r="H45" s="4"/>
      <c r="I45" s="1" t="b">
        <v>1</v>
      </c>
      <c r="L45" s="54" t="s">
        <v>135</v>
      </c>
      <c r="N45" s="4"/>
      <c r="P45" s="4"/>
      <c r="S45" s="4">
        <v>9.0</v>
      </c>
      <c r="T45" s="4" t="b">
        <f>IFERROR(__xludf.DUMMYFUNCTION("""COMPUTED_VALUE"""),FALSE)</f>
        <v>0</v>
      </c>
      <c r="W45" s="4" t="str">
        <f>IFERROR(__xludf.DUMMYFUNCTION("""COMPUTED_VALUE"""),"yes_no_threepoint")</f>
        <v>yes_no_threepoint</v>
      </c>
      <c r="X45" s="4"/>
      <c r="Y45" s="4"/>
    </row>
    <row r="46" ht="15.75" customHeight="1">
      <c r="A46" s="53" t="s">
        <v>79</v>
      </c>
      <c r="B46" s="34" t="s">
        <v>136</v>
      </c>
      <c r="C46" s="53" t="s">
        <v>137</v>
      </c>
      <c r="D46" s="4"/>
      <c r="E46" s="4"/>
      <c r="F46" s="4">
        <v>46.0</v>
      </c>
      <c r="H46" s="4"/>
      <c r="I46" s="53" t="b">
        <v>1</v>
      </c>
      <c r="L46" s="3"/>
      <c r="N46" s="4"/>
      <c r="P46" s="4"/>
      <c r="S46" s="4">
        <v>8.0</v>
      </c>
      <c r="T46" s="4" t="b">
        <f>IFERROR(__xludf.DUMMYFUNCTION("""COMPUTED_VALUE"""),FALSE)</f>
        <v>0</v>
      </c>
      <c r="W46" s="4"/>
      <c r="X46" s="4" t="s">
        <v>32</v>
      </c>
      <c r="Y46" s="4"/>
    </row>
    <row r="47" ht="15.75" customHeight="1">
      <c r="A47" s="4" t="s">
        <v>79</v>
      </c>
      <c r="B47" s="4" t="s">
        <v>138</v>
      </c>
      <c r="C47" s="1" t="s">
        <v>139</v>
      </c>
      <c r="D47" s="4"/>
      <c r="E47" s="4"/>
      <c r="F47" s="4">
        <v>47.0</v>
      </c>
      <c r="H47" s="4"/>
      <c r="I47" s="1" t="b">
        <v>1</v>
      </c>
      <c r="N47" s="4"/>
      <c r="S47" s="4">
        <v>8.0</v>
      </c>
      <c r="T47" s="4" t="b">
        <f>IFERROR(__xludf.DUMMYFUNCTION("""COMPUTED_VALUE"""),FALSE)</f>
        <v>0</v>
      </c>
      <c r="W47" s="4"/>
      <c r="X47" s="4" t="s">
        <v>32</v>
      </c>
      <c r="Y47" s="4"/>
    </row>
    <row r="48" ht="15.75" customHeight="1">
      <c r="A48" s="53" t="s">
        <v>133</v>
      </c>
      <c r="B48" s="4" t="s">
        <v>140</v>
      </c>
      <c r="C48" s="1" t="s">
        <v>97</v>
      </c>
      <c r="D48" s="4"/>
      <c r="E48" s="4"/>
      <c r="F48" s="4">
        <v>48.0</v>
      </c>
      <c r="H48" s="4"/>
      <c r="I48" s="1" t="b">
        <v>1</v>
      </c>
      <c r="L48" s="54" t="s">
        <v>141</v>
      </c>
      <c r="S48" s="4">
        <v>9.0</v>
      </c>
      <c r="T48" s="4" t="b">
        <f>IFERROR(__xludf.DUMMYFUNCTION("""COMPUTED_VALUE"""),FALSE)</f>
        <v>0</v>
      </c>
      <c r="W48" s="4" t="str">
        <f>IFERROR(__xludf.DUMMYFUNCTION("""COMPUTED_VALUE"""),"yes_no_threepoint")</f>
        <v>yes_no_threepoint</v>
      </c>
      <c r="X48" s="4"/>
      <c r="Y48" s="4"/>
    </row>
    <row r="49" ht="15.75" customHeight="1">
      <c r="A49" s="56" t="s">
        <v>33</v>
      </c>
      <c r="B49" s="56" t="s">
        <v>142</v>
      </c>
      <c r="C49" s="56" t="s">
        <v>143</v>
      </c>
      <c r="D49" s="56"/>
      <c r="E49" s="56"/>
      <c r="F49" s="56">
        <v>49.0</v>
      </c>
      <c r="G49" s="56"/>
      <c r="H49" s="56"/>
      <c r="I49" s="56"/>
      <c r="J49" s="56"/>
      <c r="K49" s="56"/>
      <c r="L49" s="56"/>
      <c r="M49" s="57" t="s">
        <v>144</v>
      </c>
      <c r="N49" s="56"/>
      <c r="O49" s="56"/>
      <c r="P49" s="56"/>
      <c r="Q49" s="56"/>
      <c r="R49" s="56"/>
      <c r="S49" s="56">
        <v>9.0</v>
      </c>
      <c r="T49" s="56" t="b">
        <f>IFERROR(__xludf.DUMMYFUNCTION("""COMPUTED_VALUE"""),FALSE)</f>
        <v>0</v>
      </c>
      <c r="U49" s="56"/>
      <c r="V49" s="56"/>
      <c r="W49" s="56"/>
      <c r="X49" s="56" t="s">
        <v>32</v>
      </c>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row>
    <row r="50" ht="15.75" customHeight="1">
      <c r="A50" s="49" t="s">
        <v>88</v>
      </c>
      <c r="B50" s="49"/>
      <c r="C50" s="49"/>
      <c r="D50" s="49"/>
      <c r="E50" s="49"/>
      <c r="F50" s="49">
        <v>50.0</v>
      </c>
      <c r="G50" s="49"/>
      <c r="H50" s="49"/>
      <c r="I50" s="49"/>
      <c r="J50" s="49"/>
      <c r="K50" s="49"/>
      <c r="L50" s="49"/>
      <c r="M50" s="49"/>
      <c r="N50" s="49"/>
      <c r="O50" s="49"/>
      <c r="P50" s="49"/>
      <c r="Q50" s="49"/>
      <c r="R50" s="49"/>
      <c r="S50" s="49"/>
      <c r="T50" s="49"/>
      <c r="U50" s="49"/>
      <c r="V50" s="49"/>
      <c r="W50" s="49"/>
      <c r="X50" s="49" t="s">
        <v>32</v>
      </c>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row>
    <row r="51" ht="15.75" customHeight="1">
      <c r="A51" s="58" t="s">
        <v>39</v>
      </c>
      <c r="B51" s="58" t="s">
        <v>145</v>
      </c>
      <c r="C51" s="59" t="s">
        <v>146</v>
      </c>
      <c r="D51" s="58"/>
      <c r="E51" s="58"/>
      <c r="F51" s="58">
        <v>51.0</v>
      </c>
      <c r="G51" s="58"/>
      <c r="H51" s="58"/>
      <c r="I51" s="58"/>
      <c r="J51" s="58"/>
      <c r="K51" s="58"/>
      <c r="L51" s="58"/>
      <c r="M51" s="58"/>
      <c r="N51" s="58"/>
      <c r="O51" s="58"/>
      <c r="P51" s="58"/>
      <c r="Q51" s="58"/>
      <c r="R51" s="58"/>
      <c r="S51" s="58">
        <v>10.0</v>
      </c>
      <c r="T51" s="58" t="b">
        <f>IFERROR(__xludf.DUMMYFUNCTION("""COMPUTED_VALUE"""),FALSE)</f>
        <v>0</v>
      </c>
      <c r="U51" s="58"/>
      <c r="V51" s="58"/>
      <c r="W51" s="58"/>
      <c r="X51" s="58" t="s">
        <v>32</v>
      </c>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row>
    <row r="52" ht="15.75" customHeight="1">
      <c r="A52" s="4" t="s">
        <v>42</v>
      </c>
      <c r="B52" s="4" t="s">
        <v>147</v>
      </c>
      <c r="C52" s="4" t="s">
        <v>148</v>
      </c>
      <c r="D52" s="4"/>
      <c r="E52" s="4"/>
      <c r="F52" s="4">
        <v>52.0</v>
      </c>
      <c r="H52" s="4"/>
      <c r="I52" s="4"/>
      <c r="S52" s="4">
        <v>9.0</v>
      </c>
      <c r="T52" s="4" t="b">
        <f>IFERROR(__xludf.DUMMYFUNCTION("""COMPUTED_VALUE"""),FALSE)</f>
        <v>0</v>
      </c>
      <c r="W52" s="4"/>
      <c r="X52" s="4" t="s">
        <v>32</v>
      </c>
      <c r="Y52" s="4"/>
    </row>
    <row r="53" ht="15.75" customHeight="1">
      <c r="A53" s="34" t="s">
        <v>149</v>
      </c>
      <c r="B53" s="34" t="s">
        <v>150</v>
      </c>
      <c r="C53" s="34" t="s">
        <v>151</v>
      </c>
      <c r="D53" s="4"/>
      <c r="E53" s="4"/>
      <c r="F53" s="4">
        <v>53.0</v>
      </c>
      <c r="H53" s="4"/>
      <c r="I53" s="34" t="b">
        <v>1</v>
      </c>
      <c r="L53" s="34" t="s">
        <v>152</v>
      </c>
      <c r="N53" s="4"/>
      <c r="S53" s="4">
        <v>8.0</v>
      </c>
      <c r="T53" s="4" t="b">
        <f>IFERROR(__xludf.DUMMYFUNCTION("""COMPUTED_VALUE"""),FALSE)</f>
        <v>0</v>
      </c>
      <c r="W53" s="4" t="str">
        <f>IFERROR(__xludf.DUMMYFUNCTION("""COMPUTED_VALUE"""),"yes_no_na2")</f>
        <v>yes_no_na2</v>
      </c>
      <c r="X53" s="4"/>
      <c r="Y53" s="4"/>
    </row>
    <row r="54" ht="15.75" customHeight="1">
      <c r="A54" s="34" t="s">
        <v>48</v>
      </c>
      <c r="B54" s="34" t="s">
        <v>153</v>
      </c>
      <c r="C54" s="60" t="s">
        <v>154</v>
      </c>
      <c r="D54" s="4"/>
      <c r="E54" s="4"/>
      <c r="F54" s="4">
        <v>54.0</v>
      </c>
      <c r="H54" s="4"/>
      <c r="I54" s="4"/>
      <c r="L54" s="4"/>
      <c r="N54" s="4"/>
      <c r="S54" s="4">
        <v>8.0</v>
      </c>
      <c r="T54" s="4" t="str">
        <f>IFERROR(__xludf.DUMMYFUNCTION("""COMPUTED_VALUE"""),"#N/A")</f>
        <v>#N/A</v>
      </c>
      <c r="W54" s="4"/>
      <c r="X54" s="4" t="s">
        <v>32</v>
      </c>
      <c r="Y54" s="4"/>
    </row>
    <row r="55" ht="15.75" customHeight="1">
      <c r="A55" s="34" t="s">
        <v>42</v>
      </c>
      <c r="B55" s="34" t="s">
        <v>155</v>
      </c>
      <c r="C55" s="60" t="s">
        <v>156</v>
      </c>
      <c r="D55" s="4"/>
      <c r="E55" s="4"/>
      <c r="F55" s="4">
        <v>55.0</v>
      </c>
      <c r="H55" s="4"/>
      <c r="I55" s="4"/>
      <c r="L55" s="4"/>
      <c r="N55" s="4"/>
      <c r="S55" s="4">
        <v>5.0</v>
      </c>
      <c r="T55" s="4" t="str">
        <f>IFERROR(__xludf.DUMMYFUNCTION("""COMPUTED_VALUE"""),"#N/A")</f>
        <v>#N/A</v>
      </c>
      <c r="W55" s="4"/>
      <c r="X55" s="4" t="s">
        <v>32</v>
      </c>
      <c r="Y55" s="4"/>
    </row>
    <row r="56" ht="15.75" customHeight="1">
      <c r="A56" s="4" t="s">
        <v>149</v>
      </c>
      <c r="B56" s="4" t="s">
        <v>157</v>
      </c>
      <c r="C56" s="60" t="s">
        <v>158</v>
      </c>
      <c r="D56" s="4"/>
      <c r="E56" s="4"/>
      <c r="F56" s="4">
        <v>56.0</v>
      </c>
      <c r="H56" s="4"/>
      <c r="I56" s="4" t="b">
        <v>1</v>
      </c>
      <c r="L56" s="4" t="s">
        <v>159</v>
      </c>
      <c r="N56" s="4"/>
      <c r="S56" s="4">
        <v>8.0</v>
      </c>
      <c r="T56" s="4" t="str">
        <f>IFERROR(__xludf.DUMMYFUNCTION("""COMPUTED_VALUE"""),"#N/A")</f>
        <v>#N/A</v>
      </c>
      <c r="W56" s="4" t="str">
        <f>IFERROR(__xludf.DUMMYFUNCTION("""COMPUTED_VALUE"""),"yes_no_na2")</f>
        <v>yes_no_na2</v>
      </c>
      <c r="X56" s="4"/>
      <c r="Y56" s="4"/>
    </row>
    <row r="57" ht="15.75" customHeight="1">
      <c r="A57" s="4" t="s">
        <v>48</v>
      </c>
      <c r="B57" s="34" t="s">
        <v>160</v>
      </c>
      <c r="C57" s="4" t="s">
        <v>154</v>
      </c>
      <c r="D57" s="4"/>
      <c r="E57" s="4"/>
      <c r="F57" s="4">
        <v>57.0</v>
      </c>
      <c r="H57" s="4"/>
      <c r="I57" s="4"/>
      <c r="S57" s="4">
        <v>8.0</v>
      </c>
      <c r="W57" s="4"/>
      <c r="X57" s="4" t="s">
        <v>32</v>
      </c>
      <c r="Y57" s="4"/>
    </row>
    <row r="58" ht="15.75" customHeight="1">
      <c r="A58" s="4" t="s">
        <v>149</v>
      </c>
      <c r="B58" s="34" t="s">
        <v>161</v>
      </c>
      <c r="C58" s="34" t="s">
        <v>162</v>
      </c>
      <c r="D58" s="4"/>
      <c r="E58" s="4"/>
      <c r="F58" s="4">
        <v>58.0</v>
      </c>
      <c r="H58" s="4"/>
      <c r="I58" s="4" t="b">
        <v>1</v>
      </c>
      <c r="L58" s="34" t="s">
        <v>163</v>
      </c>
      <c r="S58" s="4">
        <v>8.0</v>
      </c>
      <c r="W58" s="4" t="str">
        <f>IFERROR(__xludf.DUMMYFUNCTION("""COMPUTED_VALUE"""),"yes_no_na2")</f>
        <v>yes_no_na2</v>
      </c>
      <c r="X58" s="4"/>
      <c r="Y58" s="4"/>
    </row>
    <row r="59" ht="15.75" customHeight="1">
      <c r="A59" s="4" t="s">
        <v>48</v>
      </c>
      <c r="B59" s="34" t="s">
        <v>164</v>
      </c>
      <c r="C59" s="4" t="s">
        <v>154</v>
      </c>
      <c r="D59" s="4"/>
      <c r="E59" s="4"/>
      <c r="F59" s="4">
        <v>59.0</v>
      </c>
      <c r="H59" s="4"/>
      <c r="I59" s="4"/>
      <c r="S59" s="4">
        <v>8.0</v>
      </c>
      <c r="W59" s="4"/>
      <c r="X59" s="4" t="s">
        <v>32</v>
      </c>
      <c r="Y59" s="4"/>
    </row>
    <row r="60" ht="15.75" customHeight="1">
      <c r="A60" s="34" t="s">
        <v>42</v>
      </c>
      <c r="B60" s="34" t="s">
        <v>165</v>
      </c>
      <c r="C60" s="34" t="s">
        <v>166</v>
      </c>
      <c r="D60" s="4"/>
      <c r="E60" s="4"/>
      <c r="F60" s="4">
        <v>60.0</v>
      </c>
      <c r="H60" s="4"/>
      <c r="I60" s="4"/>
      <c r="L60" s="4"/>
      <c r="S60" s="4">
        <v>5.0</v>
      </c>
      <c r="W60" s="4"/>
      <c r="X60" s="4" t="s">
        <v>32</v>
      </c>
      <c r="Y60" s="4"/>
    </row>
    <row r="61" ht="15.75" customHeight="1">
      <c r="A61" s="34" t="s">
        <v>167</v>
      </c>
      <c r="B61" s="34" t="s">
        <v>168</v>
      </c>
      <c r="C61" s="34" t="s">
        <v>169</v>
      </c>
      <c r="D61" s="4"/>
      <c r="E61" s="4"/>
      <c r="F61" s="4">
        <v>61.0</v>
      </c>
      <c r="H61" s="4"/>
      <c r="I61" s="4" t="b">
        <v>1</v>
      </c>
      <c r="L61" s="34" t="s">
        <v>170</v>
      </c>
      <c r="S61" s="4">
        <v>8.0</v>
      </c>
      <c r="W61" s="4" t="str">
        <f>IFERROR(__xludf.DUMMYFUNCTION("""COMPUTED_VALUE"""),"yes_no_na3")</f>
        <v>yes_no_na3</v>
      </c>
      <c r="X61" s="4"/>
      <c r="Y61" s="4"/>
    </row>
    <row r="62" ht="15.75" customHeight="1">
      <c r="A62" s="4" t="s">
        <v>48</v>
      </c>
      <c r="B62" s="34" t="s">
        <v>171</v>
      </c>
      <c r="C62" s="4" t="s">
        <v>154</v>
      </c>
      <c r="D62" s="4"/>
      <c r="E62" s="4"/>
      <c r="F62" s="4">
        <v>62.0</v>
      </c>
      <c r="H62" s="4"/>
      <c r="I62" s="4"/>
      <c r="S62" s="4">
        <v>8.0</v>
      </c>
      <c r="W62" s="4"/>
      <c r="X62" s="4" t="s">
        <v>32</v>
      </c>
      <c r="Y62" s="4"/>
    </row>
    <row r="63" ht="15.75" customHeight="1">
      <c r="A63" s="4" t="s">
        <v>42</v>
      </c>
      <c r="B63" s="34" t="s">
        <v>172</v>
      </c>
      <c r="C63" s="34" t="s">
        <v>173</v>
      </c>
      <c r="D63" s="4"/>
      <c r="E63" s="4"/>
      <c r="F63" s="4">
        <v>63.0</v>
      </c>
      <c r="H63" s="4"/>
      <c r="I63" s="4"/>
      <c r="S63" s="4">
        <v>5.0</v>
      </c>
      <c r="W63" s="4"/>
      <c r="X63" s="4" t="s">
        <v>32</v>
      </c>
      <c r="Y63" s="4"/>
    </row>
    <row r="64" ht="15.75" customHeight="1">
      <c r="A64" s="4" t="s">
        <v>149</v>
      </c>
      <c r="B64" s="4" t="s">
        <v>174</v>
      </c>
      <c r="C64" s="4" t="s">
        <v>175</v>
      </c>
      <c r="D64" s="4"/>
      <c r="E64" s="4"/>
      <c r="F64" s="4">
        <v>64.0</v>
      </c>
      <c r="H64" s="4"/>
      <c r="I64" s="4" t="b">
        <v>1</v>
      </c>
      <c r="L64" s="4" t="s">
        <v>176</v>
      </c>
      <c r="S64" s="4">
        <v>9.0</v>
      </c>
      <c r="W64" s="4" t="str">
        <f>IFERROR(__xludf.DUMMYFUNCTION("""COMPUTED_VALUE"""),"yes_no_na2")</f>
        <v>yes_no_na2</v>
      </c>
      <c r="X64" s="4"/>
      <c r="Y64" s="4"/>
    </row>
    <row r="65" ht="15.75" customHeight="1">
      <c r="A65" s="4" t="s">
        <v>48</v>
      </c>
      <c r="B65" s="34" t="s">
        <v>177</v>
      </c>
      <c r="C65" s="4" t="s">
        <v>154</v>
      </c>
      <c r="D65" s="4"/>
      <c r="E65" s="4"/>
      <c r="F65" s="4">
        <v>65.0</v>
      </c>
      <c r="H65" s="4"/>
      <c r="I65" s="4"/>
      <c r="S65" s="4">
        <v>8.0</v>
      </c>
      <c r="W65" s="4"/>
      <c r="X65" s="4" t="s">
        <v>32</v>
      </c>
      <c r="Y65" s="4"/>
    </row>
    <row r="66" ht="15.75" customHeight="1">
      <c r="A66" s="34" t="s">
        <v>149</v>
      </c>
      <c r="B66" s="34" t="s">
        <v>178</v>
      </c>
      <c r="C66" s="34" t="s">
        <v>179</v>
      </c>
      <c r="D66" s="4"/>
      <c r="E66" s="4"/>
      <c r="F66" s="4">
        <v>66.0</v>
      </c>
      <c r="H66" s="4"/>
      <c r="I66" s="4" t="b">
        <v>1</v>
      </c>
      <c r="L66" s="34" t="s">
        <v>180</v>
      </c>
      <c r="S66" s="4">
        <v>8.0</v>
      </c>
      <c r="W66" s="4" t="str">
        <f>IFERROR(__xludf.DUMMYFUNCTION("""COMPUTED_VALUE"""),"yes_no_na2")</f>
        <v>yes_no_na2</v>
      </c>
      <c r="X66" s="4"/>
      <c r="Y66" s="4"/>
    </row>
    <row r="67" ht="15.75" customHeight="1">
      <c r="A67" s="4" t="s">
        <v>48</v>
      </c>
      <c r="B67" s="34" t="s">
        <v>181</v>
      </c>
      <c r="C67" s="4" t="s">
        <v>154</v>
      </c>
      <c r="D67" s="4"/>
      <c r="E67" s="4"/>
      <c r="F67" s="4">
        <v>67.0</v>
      </c>
      <c r="H67" s="4"/>
      <c r="I67" s="4"/>
      <c r="S67" s="4">
        <v>8.0</v>
      </c>
      <c r="W67" s="4"/>
      <c r="X67" s="4" t="s">
        <v>32</v>
      </c>
      <c r="Y67" s="4"/>
    </row>
    <row r="68" ht="15.75" customHeight="1">
      <c r="A68" s="4" t="s">
        <v>42</v>
      </c>
      <c r="B68" s="34" t="s">
        <v>182</v>
      </c>
      <c r="C68" s="34" t="s">
        <v>183</v>
      </c>
      <c r="D68" s="4"/>
      <c r="E68" s="4"/>
      <c r="F68" s="4">
        <v>68.0</v>
      </c>
      <c r="H68" s="4"/>
      <c r="I68" s="4"/>
      <c r="S68" s="4">
        <v>5.0</v>
      </c>
      <c r="W68" s="4"/>
      <c r="X68" s="4" t="s">
        <v>32</v>
      </c>
      <c r="Y68" s="4"/>
    </row>
    <row r="69" ht="15.75" customHeight="1">
      <c r="A69" s="34" t="s">
        <v>149</v>
      </c>
      <c r="B69" s="34" t="s">
        <v>184</v>
      </c>
      <c r="C69" s="34" t="s">
        <v>185</v>
      </c>
      <c r="D69" s="4"/>
      <c r="E69" s="4"/>
      <c r="F69" s="4">
        <v>69.0</v>
      </c>
      <c r="H69" s="4"/>
      <c r="I69" s="4" t="b">
        <v>1</v>
      </c>
      <c r="L69" s="34" t="s">
        <v>186</v>
      </c>
      <c r="S69" s="4">
        <v>10.0</v>
      </c>
      <c r="W69" s="4" t="str">
        <f>IFERROR(__xludf.DUMMYFUNCTION("""COMPUTED_VALUE"""),"yes_no_na2")</f>
        <v>yes_no_na2</v>
      </c>
      <c r="X69" s="4"/>
      <c r="Y69" s="4"/>
    </row>
    <row r="70" ht="15.75" customHeight="1">
      <c r="A70" s="4" t="s">
        <v>48</v>
      </c>
      <c r="B70" s="34" t="s">
        <v>187</v>
      </c>
      <c r="C70" s="4" t="s">
        <v>154</v>
      </c>
      <c r="D70" s="4"/>
      <c r="E70" s="4"/>
      <c r="F70" s="4">
        <v>70.0</v>
      </c>
      <c r="H70" s="4"/>
      <c r="I70" s="4"/>
      <c r="S70" s="4">
        <v>8.0</v>
      </c>
      <c r="W70" s="4"/>
      <c r="X70" s="4" t="s">
        <v>32</v>
      </c>
      <c r="Y70" s="4"/>
    </row>
    <row r="71" ht="15.75" customHeight="1">
      <c r="A71" s="34" t="s">
        <v>42</v>
      </c>
      <c r="B71" s="34" t="s">
        <v>188</v>
      </c>
      <c r="C71" s="34" t="s">
        <v>189</v>
      </c>
      <c r="D71" s="4"/>
      <c r="E71" s="4"/>
      <c r="F71" s="4">
        <v>71.0</v>
      </c>
      <c r="H71" s="4"/>
      <c r="I71" s="4"/>
      <c r="S71" s="4">
        <v>5.0</v>
      </c>
      <c r="W71" s="4"/>
      <c r="X71" s="4" t="s">
        <v>32</v>
      </c>
      <c r="Y71" s="4"/>
    </row>
    <row r="72" ht="15.75" customHeight="1">
      <c r="A72" s="34" t="s">
        <v>167</v>
      </c>
      <c r="B72" s="34" t="s">
        <v>190</v>
      </c>
      <c r="C72" s="34" t="s">
        <v>191</v>
      </c>
      <c r="D72" s="4"/>
      <c r="E72" s="4"/>
      <c r="F72" s="4">
        <v>72.0</v>
      </c>
      <c r="H72" s="4"/>
      <c r="I72" s="4" t="b">
        <v>1</v>
      </c>
      <c r="L72" s="34" t="s">
        <v>192</v>
      </c>
      <c r="S72" s="4">
        <v>11.0</v>
      </c>
      <c r="W72" s="4" t="str">
        <f>IFERROR(__xludf.DUMMYFUNCTION("""COMPUTED_VALUE"""),"yes_no_na3")</f>
        <v>yes_no_na3</v>
      </c>
      <c r="X72" s="4"/>
      <c r="Y72" s="4"/>
    </row>
    <row r="73" ht="15.75" customHeight="1">
      <c r="A73" s="4" t="s">
        <v>48</v>
      </c>
      <c r="B73" s="34" t="s">
        <v>193</v>
      </c>
      <c r="C73" s="4" t="s">
        <v>154</v>
      </c>
      <c r="D73" s="4"/>
      <c r="E73" s="4"/>
      <c r="F73" s="4">
        <v>73.0</v>
      </c>
      <c r="H73" s="4"/>
      <c r="I73" s="4"/>
      <c r="S73" s="4">
        <v>8.0</v>
      </c>
      <c r="W73" s="4"/>
      <c r="X73" s="4" t="s">
        <v>32</v>
      </c>
      <c r="Y73" s="4"/>
    </row>
    <row r="74" ht="15.75" customHeight="1">
      <c r="A74" s="4" t="s">
        <v>149</v>
      </c>
      <c r="B74" s="34" t="s">
        <v>194</v>
      </c>
      <c r="C74" s="34" t="s">
        <v>195</v>
      </c>
      <c r="D74" s="4"/>
      <c r="E74" s="4"/>
      <c r="F74" s="4">
        <v>74.0</v>
      </c>
      <c r="H74" s="4"/>
      <c r="I74" s="4" t="b">
        <v>1</v>
      </c>
      <c r="L74" s="34" t="s">
        <v>196</v>
      </c>
      <c r="S74" s="4">
        <v>9.0</v>
      </c>
      <c r="W74" s="4" t="str">
        <f>IFERROR(__xludf.DUMMYFUNCTION("""COMPUTED_VALUE"""),"yes_no_na2")</f>
        <v>yes_no_na2</v>
      </c>
      <c r="X74" s="4"/>
      <c r="Y74" s="4"/>
    </row>
    <row r="75" ht="15.75" customHeight="1">
      <c r="A75" s="4" t="s">
        <v>48</v>
      </c>
      <c r="B75" s="34" t="s">
        <v>197</v>
      </c>
      <c r="C75" s="4" t="s">
        <v>154</v>
      </c>
      <c r="D75" s="4"/>
      <c r="E75" s="4"/>
      <c r="F75" s="4">
        <v>75.0</v>
      </c>
      <c r="H75" s="4"/>
      <c r="I75" s="4"/>
      <c r="S75" s="4">
        <v>8.0</v>
      </c>
      <c r="W75" s="4"/>
      <c r="X75" s="4" t="s">
        <v>32</v>
      </c>
      <c r="Y75" s="4"/>
    </row>
    <row r="76" ht="15.75" customHeight="1">
      <c r="A76" s="34" t="s">
        <v>42</v>
      </c>
      <c r="B76" s="34" t="s">
        <v>198</v>
      </c>
      <c r="C76" s="34" t="s">
        <v>199</v>
      </c>
      <c r="D76" s="4"/>
      <c r="E76" s="4"/>
      <c r="F76" s="4">
        <v>76.0</v>
      </c>
      <c r="H76" s="4"/>
      <c r="I76" s="4"/>
      <c r="S76" s="4">
        <v>5.0</v>
      </c>
      <c r="W76" s="4"/>
      <c r="X76" s="4" t="s">
        <v>32</v>
      </c>
      <c r="Y76" s="4"/>
    </row>
    <row r="77" ht="15.75" customHeight="1">
      <c r="A77" s="34" t="s">
        <v>167</v>
      </c>
      <c r="B77" s="34" t="s">
        <v>200</v>
      </c>
      <c r="C77" s="34" t="s">
        <v>201</v>
      </c>
      <c r="D77" s="4"/>
      <c r="E77" s="4"/>
      <c r="F77" s="4">
        <v>77.0</v>
      </c>
      <c r="H77" s="4"/>
      <c r="I77" s="21" t="b">
        <v>1</v>
      </c>
      <c r="L77" s="34" t="s">
        <v>202</v>
      </c>
      <c r="S77" s="4">
        <v>10.0</v>
      </c>
      <c r="W77" s="4" t="str">
        <f>IFERROR(__xludf.DUMMYFUNCTION("""COMPUTED_VALUE"""),"yes_no_na3")</f>
        <v>yes_no_na3</v>
      </c>
      <c r="X77" s="4"/>
      <c r="Y77" s="4"/>
    </row>
    <row r="78" ht="15.75" customHeight="1">
      <c r="A78" s="4" t="s">
        <v>48</v>
      </c>
      <c r="B78" s="34" t="s">
        <v>203</v>
      </c>
      <c r="C78" s="4" t="s">
        <v>154</v>
      </c>
      <c r="D78" s="4"/>
      <c r="E78" s="4"/>
      <c r="F78" s="4">
        <v>78.0</v>
      </c>
      <c r="H78" s="4"/>
      <c r="I78" s="4"/>
      <c r="S78" s="4">
        <v>9.0</v>
      </c>
      <c r="W78" s="4"/>
      <c r="X78" s="4" t="s">
        <v>32</v>
      </c>
      <c r="Y78" s="4"/>
    </row>
    <row r="79" ht="15.75" customHeight="1">
      <c r="A79" s="34" t="s">
        <v>149</v>
      </c>
      <c r="B79" s="34" t="s">
        <v>204</v>
      </c>
      <c r="C79" s="34" t="s">
        <v>205</v>
      </c>
      <c r="D79" s="4"/>
      <c r="E79" s="4"/>
      <c r="F79" s="4">
        <v>79.0</v>
      </c>
      <c r="H79" s="4"/>
      <c r="I79" s="21" t="b">
        <v>1</v>
      </c>
      <c r="L79" s="34" t="s">
        <v>206</v>
      </c>
      <c r="S79" s="4">
        <v>9.0</v>
      </c>
      <c r="W79" s="4" t="str">
        <f>IFERROR(__xludf.DUMMYFUNCTION("""COMPUTED_VALUE"""),"yes_no_na2")</f>
        <v>yes_no_na2</v>
      </c>
      <c r="X79" s="4"/>
      <c r="Y79" s="4"/>
    </row>
    <row r="80" ht="15.75" customHeight="1">
      <c r="A80" s="4" t="s">
        <v>48</v>
      </c>
      <c r="B80" s="34" t="s">
        <v>207</v>
      </c>
      <c r="C80" s="4" t="s">
        <v>154</v>
      </c>
      <c r="D80" s="4"/>
      <c r="E80" s="4"/>
      <c r="F80" s="4">
        <v>80.0</v>
      </c>
      <c r="H80" s="4"/>
      <c r="I80" s="4"/>
      <c r="S80" s="4">
        <v>9.0</v>
      </c>
      <c r="W80" s="4"/>
      <c r="X80" s="4" t="s">
        <v>32</v>
      </c>
      <c r="Y80" s="4"/>
    </row>
    <row r="81" ht="15.75" customHeight="1">
      <c r="A81" s="34" t="s">
        <v>149</v>
      </c>
      <c r="B81" s="34" t="s">
        <v>208</v>
      </c>
      <c r="C81" s="34" t="s">
        <v>209</v>
      </c>
      <c r="D81" s="4"/>
      <c r="E81" s="4"/>
      <c r="F81" s="4">
        <v>81.0</v>
      </c>
      <c r="H81" s="4"/>
      <c r="I81" s="21" t="b">
        <v>1</v>
      </c>
      <c r="L81" s="34" t="s">
        <v>210</v>
      </c>
      <c r="S81" s="4">
        <v>9.0</v>
      </c>
      <c r="W81" s="4" t="str">
        <f>IFERROR(__xludf.DUMMYFUNCTION("""COMPUTED_VALUE"""),"yes_no_na2")</f>
        <v>yes_no_na2</v>
      </c>
      <c r="X81" s="4"/>
      <c r="Y81" s="4"/>
    </row>
    <row r="82" ht="15.75" customHeight="1">
      <c r="A82" s="4" t="s">
        <v>48</v>
      </c>
      <c r="B82" s="34" t="s">
        <v>211</v>
      </c>
      <c r="C82" s="4" t="s">
        <v>154</v>
      </c>
      <c r="D82" s="4"/>
      <c r="E82" s="4"/>
      <c r="F82" s="4">
        <v>82.0</v>
      </c>
      <c r="H82" s="4"/>
      <c r="I82" s="4"/>
      <c r="S82" s="4">
        <v>9.0</v>
      </c>
      <c r="W82" s="4"/>
      <c r="X82" s="4" t="s">
        <v>32</v>
      </c>
      <c r="Y82" s="4"/>
    </row>
    <row r="83" ht="15.75" customHeight="1">
      <c r="A83" s="4" t="s">
        <v>212</v>
      </c>
      <c r="B83" s="34" t="s">
        <v>213</v>
      </c>
      <c r="C83" s="34" t="s">
        <v>214</v>
      </c>
      <c r="D83" s="4"/>
      <c r="E83" s="4"/>
      <c r="F83" s="4">
        <v>83.0</v>
      </c>
      <c r="H83" s="4"/>
      <c r="I83" s="21" t="b">
        <v>1</v>
      </c>
      <c r="L83" s="34" t="s">
        <v>215</v>
      </c>
      <c r="S83" s="4">
        <v>8.0</v>
      </c>
      <c r="W83" s="4" t="str">
        <f>IFERROR(__xludf.DUMMYFUNCTION("""COMPUTED_VALUE"""),"yes_no_na1")</f>
        <v>yes_no_na1</v>
      </c>
      <c r="X83" s="4"/>
      <c r="Y83" s="4"/>
    </row>
    <row r="84" ht="15.75" customHeight="1">
      <c r="A84" s="4" t="s">
        <v>48</v>
      </c>
      <c r="B84" s="34" t="s">
        <v>216</v>
      </c>
      <c r="C84" s="4" t="s">
        <v>154</v>
      </c>
      <c r="D84" s="4"/>
      <c r="E84" s="4"/>
      <c r="F84" s="4">
        <v>84.0</v>
      </c>
      <c r="H84" s="4"/>
      <c r="I84" s="4"/>
      <c r="S84" s="4">
        <v>9.0</v>
      </c>
      <c r="W84" s="4"/>
      <c r="X84" s="4" t="s">
        <v>32</v>
      </c>
      <c r="Y84" s="4"/>
    </row>
    <row r="85" ht="15.75" customHeight="1">
      <c r="A85" s="34" t="s">
        <v>149</v>
      </c>
      <c r="B85" s="34" t="s">
        <v>217</v>
      </c>
      <c r="C85" s="34" t="s">
        <v>218</v>
      </c>
      <c r="D85" s="4"/>
      <c r="E85" s="4"/>
      <c r="F85" s="4">
        <v>85.0</v>
      </c>
      <c r="H85" s="4"/>
      <c r="I85" s="21" t="b">
        <v>1</v>
      </c>
      <c r="L85" s="34" t="s">
        <v>219</v>
      </c>
      <c r="S85" s="4">
        <v>10.0</v>
      </c>
      <c r="W85" s="4" t="str">
        <f>IFERROR(__xludf.DUMMYFUNCTION("""COMPUTED_VALUE"""),"yes_no_na2")</f>
        <v>yes_no_na2</v>
      </c>
      <c r="X85" s="4"/>
      <c r="Y85" s="4"/>
    </row>
    <row r="86" ht="15.75" customHeight="1">
      <c r="A86" s="4" t="s">
        <v>48</v>
      </c>
      <c r="B86" s="34" t="s">
        <v>220</v>
      </c>
      <c r="C86" s="4" t="s">
        <v>154</v>
      </c>
      <c r="D86" s="4"/>
      <c r="E86" s="4"/>
      <c r="F86" s="4">
        <v>86.0</v>
      </c>
      <c r="H86" s="4"/>
      <c r="I86" s="4"/>
      <c r="S86" s="4">
        <v>9.0</v>
      </c>
      <c r="W86" s="4"/>
      <c r="X86" s="4" t="s">
        <v>32</v>
      </c>
      <c r="Y86" s="4"/>
    </row>
    <row r="87" ht="15.75" customHeight="1">
      <c r="A87" s="4" t="s">
        <v>212</v>
      </c>
      <c r="B87" s="34" t="s">
        <v>221</v>
      </c>
      <c r="C87" s="34" t="s">
        <v>222</v>
      </c>
      <c r="D87" s="4"/>
      <c r="E87" s="4"/>
      <c r="F87" s="4">
        <v>87.0</v>
      </c>
      <c r="H87" s="4"/>
      <c r="I87" s="21" t="b">
        <v>1</v>
      </c>
      <c r="L87" s="34" t="s">
        <v>223</v>
      </c>
      <c r="S87" s="4">
        <v>10.0</v>
      </c>
      <c r="W87" s="4" t="str">
        <f>IFERROR(__xludf.DUMMYFUNCTION("""COMPUTED_VALUE"""),"yes_no_na1")</f>
        <v>yes_no_na1</v>
      </c>
      <c r="X87" s="4"/>
      <c r="Y87" s="4"/>
    </row>
    <row r="88" ht="15.75" customHeight="1">
      <c r="A88" s="4" t="s">
        <v>48</v>
      </c>
      <c r="B88" s="34" t="s">
        <v>224</v>
      </c>
      <c r="C88" s="4" t="s">
        <v>154</v>
      </c>
      <c r="D88" s="4"/>
      <c r="E88" s="4"/>
      <c r="F88" s="4">
        <v>88.0</v>
      </c>
      <c r="H88" s="4"/>
      <c r="I88" s="4"/>
      <c r="S88" s="4">
        <v>9.0</v>
      </c>
      <c r="W88" s="4"/>
      <c r="X88" s="4" t="s">
        <v>32</v>
      </c>
      <c r="Y88" s="4"/>
    </row>
    <row r="89" ht="15.75" customHeight="1">
      <c r="A89" s="34" t="s">
        <v>42</v>
      </c>
      <c r="B89" s="34" t="s">
        <v>225</v>
      </c>
      <c r="C89" s="34" t="s">
        <v>226</v>
      </c>
      <c r="D89" s="4"/>
      <c r="E89" s="4"/>
      <c r="F89" s="4">
        <v>89.0</v>
      </c>
      <c r="H89" s="4"/>
      <c r="I89" s="4"/>
      <c r="S89" s="4">
        <v>5.0</v>
      </c>
      <c r="W89" s="4"/>
      <c r="X89" s="4" t="s">
        <v>32</v>
      </c>
      <c r="Y89" s="4"/>
    </row>
    <row r="90" ht="15.75" customHeight="1">
      <c r="A90" s="34" t="s">
        <v>167</v>
      </c>
      <c r="B90" s="34" t="s">
        <v>227</v>
      </c>
      <c r="C90" s="34" t="s">
        <v>228</v>
      </c>
      <c r="D90" s="4"/>
      <c r="E90" s="4"/>
      <c r="F90" s="4">
        <v>90.0</v>
      </c>
      <c r="H90" s="4"/>
      <c r="I90" s="21" t="b">
        <v>1</v>
      </c>
      <c r="L90" s="60" t="s">
        <v>229</v>
      </c>
      <c r="S90" s="4">
        <v>9.0</v>
      </c>
      <c r="W90" s="4" t="str">
        <f>IFERROR(__xludf.DUMMYFUNCTION("""COMPUTED_VALUE"""),"yes_no_na3")</f>
        <v>yes_no_na3</v>
      </c>
      <c r="X90" s="4"/>
      <c r="Y90" s="4"/>
    </row>
    <row r="91" ht="15.75" customHeight="1">
      <c r="A91" s="4" t="s">
        <v>48</v>
      </c>
      <c r="B91" s="34" t="s">
        <v>230</v>
      </c>
      <c r="C91" s="34" t="s">
        <v>154</v>
      </c>
      <c r="D91" s="4"/>
      <c r="E91" s="4"/>
      <c r="F91" s="4">
        <v>91.0</v>
      </c>
      <c r="H91" s="4"/>
      <c r="I91" s="4"/>
      <c r="S91" s="4">
        <v>9.0</v>
      </c>
      <c r="W91" s="4"/>
      <c r="X91" s="4" t="s">
        <v>32</v>
      </c>
      <c r="Y91" s="4"/>
    </row>
    <row r="92" ht="15.75" customHeight="1">
      <c r="A92" s="34" t="s">
        <v>42</v>
      </c>
      <c r="B92" s="34" t="s">
        <v>231</v>
      </c>
      <c r="C92" s="34" t="s">
        <v>232</v>
      </c>
      <c r="D92" s="4"/>
      <c r="E92" s="4"/>
      <c r="F92" s="4">
        <v>92.0</v>
      </c>
      <c r="H92" s="4"/>
      <c r="I92" s="4"/>
      <c r="S92" s="4">
        <v>5.0</v>
      </c>
      <c r="W92" s="4"/>
      <c r="X92" s="4" t="s">
        <v>32</v>
      </c>
      <c r="Y92" s="4"/>
    </row>
    <row r="93" ht="15.75" customHeight="1">
      <c r="A93" s="34" t="s">
        <v>149</v>
      </c>
      <c r="B93" s="34" t="s">
        <v>233</v>
      </c>
      <c r="C93" s="34" t="s">
        <v>234</v>
      </c>
      <c r="D93" s="4"/>
      <c r="E93" s="4"/>
      <c r="F93" s="4">
        <v>93.0</v>
      </c>
      <c r="H93" s="4"/>
      <c r="I93" s="21" t="b">
        <v>1</v>
      </c>
      <c r="L93" s="34" t="s">
        <v>235</v>
      </c>
      <c r="S93" s="4">
        <v>7.0</v>
      </c>
      <c r="W93" s="4" t="str">
        <f>IFERROR(__xludf.DUMMYFUNCTION("""COMPUTED_VALUE"""),"yes_no_na2")</f>
        <v>yes_no_na2</v>
      </c>
      <c r="X93" s="4"/>
      <c r="Y93" s="4"/>
    </row>
    <row r="94" ht="15.75" customHeight="1">
      <c r="A94" s="4" t="s">
        <v>48</v>
      </c>
      <c r="B94" s="34" t="s">
        <v>236</v>
      </c>
      <c r="C94" s="34" t="s">
        <v>154</v>
      </c>
      <c r="D94" s="4"/>
      <c r="E94" s="4"/>
      <c r="F94" s="4">
        <v>94.0</v>
      </c>
      <c r="H94" s="4"/>
      <c r="I94" s="4"/>
      <c r="S94" s="4">
        <v>9.0</v>
      </c>
      <c r="W94" s="4"/>
      <c r="X94" s="4" t="s">
        <v>32</v>
      </c>
      <c r="Y94" s="4"/>
    </row>
    <row r="95" ht="15.75" customHeight="1">
      <c r="A95" s="34" t="s">
        <v>42</v>
      </c>
      <c r="B95" s="34" t="s">
        <v>237</v>
      </c>
      <c r="C95" s="34" t="s">
        <v>238</v>
      </c>
      <c r="D95" s="4"/>
      <c r="E95" s="4"/>
      <c r="F95" s="4">
        <v>95.0</v>
      </c>
      <c r="H95" s="4"/>
      <c r="I95" s="4"/>
      <c r="S95" s="4">
        <v>5.0</v>
      </c>
      <c r="W95" s="4"/>
      <c r="X95" s="4" t="s">
        <v>32</v>
      </c>
      <c r="Y95" s="4"/>
    </row>
    <row r="96" ht="15.75" customHeight="1">
      <c r="A96" s="34" t="s">
        <v>149</v>
      </c>
      <c r="B96" s="34" t="s">
        <v>239</v>
      </c>
      <c r="C96" s="34" t="s">
        <v>240</v>
      </c>
      <c r="D96" s="4"/>
      <c r="E96" s="4"/>
      <c r="F96" s="4">
        <v>96.0</v>
      </c>
      <c r="H96" s="4"/>
      <c r="I96" s="21" t="b">
        <v>1</v>
      </c>
      <c r="L96" s="34" t="s">
        <v>241</v>
      </c>
      <c r="S96" s="4">
        <v>7.0</v>
      </c>
      <c r="W96" s="4" t="str">
        <f>IFERROR(__xludf.DUMMYFUNCTION("""COMPUTED_VALUE"""),"yes_no_na2")</f>
        <v>yes_no_na2</v>
      </c>
      <c r="X96" s="4"/>
      <c r="Y96" s="4"/>
    </row>
    <row r="97" ht="15.75" customHeight="1">
      <c r="A97" s="4" t="s">
        <v>48</v>
      </c>
      <c r="B97" s="34" t="s">
        <v>242</v>
      </c>
      <c r="C97" s="34" t="s">
        <v>154</v>
      </c>
      <c r="D97" s="4"/>
      <c r="E97" s="4"/>
      <c r="F97" s="4">
        <v>97.0</v>
      </c>
      <c r="H97" s="4"/>
      <c r="I97" s="4"/>
      <c r="S97" s="4">
        <v>9.0</v>
      </c>
      <c r="W97" s="4"/>
      <c r="X97" s="4" t="s">
        <v>32</v>
      </c>
      <c r="Y97" s="4"/>
    </row>
    <row r="98" ht="15.75" customHeight="1">
      <c r="A98" s="34" t="s">
        <v>42</v>
      </c>
      <c r="B98" s="34" t="s">
        <v>243</v>
      </c>
      <c r="C98" s="34" t="s">
        <v>244</v>
      </c>
      <c r="D98" s="4"/>
      <c r="E98" s="4"/>
      <c r="F98" s="4">
        <v>98.0</v>
      </c>
      <c r="H98" s="4"/>
      <c r="I98" s="4"/>
      <c r="S98" s="4">
        <v>6.0</v>
      </c>
      <c r="W98" s="4"/>
      <c r="X98" s="4" t="s">
        <v>32</v>
      </c>
      <c r="Y98" s="4"/>
    </row>
    <row r="99" ht="15.75" customHeight="1">
      <c r="A99" s="34" t="s">
        <v>149</v>
      </c>
      <c r="B99" s="34" t="s">
        <v>245</v>
      </c>
      <c r="C99" s="34" t="s">
        <v>246</v>
      </c>
      <c r="D99" s="4"/>
      <c r="E99" s="4"/>
      <c r="F99" s="4">
        <v>99.0</v>
      </c>
      <c r="H99" s="4"/>
      <c r="I99" s="21" t="b">
        <v>1</v>
      </c>
      <c r="L99" s="34" t="s">
        <v>247</v>
      </c>
      <c r="N99" s="4"/>
      <c r="S99" s="4">
        <v>10.0</v>
      </c>
      <c r="W99" s="4" t="str">
        <f>IFERROR(__xludf.DUMMYFUNCTION("""COMPUTED_VALUE"""),"yes_no_na2")</f>
        <v>yes_no_na2</v>
      </c>
      <c r="X99" s="4"/>
      <c r="Y99" s="4"/>
    </row>
    <row r="100" ht="15.75" customHeight="1">
      <c r="A100" s="4" t="s">
        <v>48</v>
      </c>
      <c r="B100" s="34" t="s">
        <v>248</v>
      </c>
      <c r="C100" s="34" t="s">
        <v>154</v>
      </c>
      <c r="D100" s="4"/>
      <c r="E100" s="4"/>
      <c r="F100" s="4">
        <v>100.0</v>
      </c>
      <c r="H100" s="4"/>
      <c r="I100" s="4"/>
      <c r="N100" s="4"/>
      <c r="S100" s="4">
        <v>9.0</v>
      </c>
      <c r="W100" s="4"/>
      <c r="X100" s="4" t="s">
        <v>32</v>
      </c>
      <c r="Y100" s="4"/>
    </row>
    <row r="101" ht="15.75" customHeight="1">
      <c r="A101" s="4" t="s">
        <v>33</v>
      </c>
      <c r="B101" s="4" t="s">
        <v>249</v>
      </c>
      <c r="C101" s="4" t="s">
        <v>250</v>
      </c>
      <c r="D101" s="4"/>
      <c r="E101" s="4"/>
      <c r="F101" s="4">
        <v>101.0</v>
      </c>
      <c r="H101" s="4"/>
      <c r="I101" s="4"/>
      <c r="M101" s="34" t="s">
        <v>251</v>
      </c>
      <c r="N101" s="4"/>
      <c r="S101" s="4">
        <v>9.0</v>
      </c>
      <c r="W101" s="4"/>
      <c r="X101" s="4" t="s">
        <v>32</v>
      </c>
      <c r="Y101" s="4"/>
    </row>
    <row r="102" ht="15.75" customHeight="1">
      <c r="A102" s="58" t="s">
        <v>88</v>
      </c>
      <c r="B102" s="58"/>
      <c r="C102" s="58"/>
      <c r="D102" s="58"/>
      <c r="E102" s="58"/>
      <c r="F102" s="58">
        <v>102.0</v>
      </c>
      <c r="G102" s="58"/>
      <c r="H102" s="58"/>
      <c r="I102" s="58"/>
      <c r="J102" s="58"/>
      <c r="K102" s="58"/>
      <c r="L102" s="58"/>
      <c r="M102" s="58"/>
      <c r="N102" s="58"/>
      <c r="O102" s="58"/>
      <c r="P102" s="58"/>
      <c r="Q102" s="58"/>
      <c r="R102" s="58"/>
      <c r="S102" s="58"/>
      <c r="T102" s="58"/>
      <c r="U102" s="58"/>
      <c r="V102" s="58"/>
      <c r="W102" s="58"/>
      <c r="X102" s="58" t="s">
        <v>32</v>
      </c>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row>
    <row r="103" ht="15.75" customHeight="1">
      <c r="A103" s="61" t="s">
        <v>39</v>
      </c>
      <c r="B103" s="61" t="s">
        <v>252</v>
      </c>
      <c r="C103" s="61" t="s">
        <v>253</v>
      </c>
      <c r="D103" s="62"/>
      <c r="E103" s="62"/>
      <c r="F103" s="62">
        <v>103.0</v>
      </c>
      <c r="G103" s="62"/>
      <c r="H103" s="62"/>
      <c r="I103" s="62"/>
      <c r="J103" s="62"/>
      <c r="K103" s="62"/>
      <c r="L103" s="62"/>
      <c r="M103" s="62"/>
      <c r="N103" s="62"/>
      <c r="O103" s="62"/>
      <c r="P103" s="62"/>
      <c r="Q103" s="62"/>
      <c r="R103" s="62"/>
      <c r="S103" s="62">
        <v>9.0</v>
      </c>
      <c r="T103" s="62"/>
      <c r="U103" s="62"/>
      <c r="V103" s="62"/>
      <c r="W103" s="62"/>
      <c r="X103" s="62" t="s">
        <v>32</v>
      </c>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row>
    <row r="104" ht="15.75" customHeight="1">
      <c r="A104" s="34" t="s">
        <v>39</v>
      </c>
      <c r="B104" s="34" t="s">
        <v>254</v>
      </c>
      <c r="C104" s="34"/>
      <c r="D104" s="4"/>
      <c r="E104" s="4"/>
      <c r="F104" s="4">
        <v>104.0</v>
      </c>
      <c r="G104" s="4"/>
      <c r="H104" s="34" t="s">
        <v>255</v>
      </c>
      <c r="I104" s="4"/>
      <c r="J104" s="4"/>
      <c r="K104" s="4"/>
      <c r="L104" s="4"/>
      <c r="M104" s="4"/>
      <c r="N104" s="4"/>
      <c r="O104" s="4"/>
      <c r="P104" s="4"/>
      <c r="Q104" s="4"/>
      <c r="R104" s="4"/>
      <c r="S104" s="4">
        <v>10.0</v>
      </c>
      <c r="T104" s="4"/>
      <c r="U104" s="4"/>
      <c r="V104" s="4"/>
      <c r="W104" s="4"/>
      <c r="X104" s="4" t="s">
        <v>32</v>
      </c>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ht="15.75" customHeight="1">
      <c r="A105" s="34" t="s">
        <v>256</v>
      </c>
      <c r="B105" s="34" t="s">
        <v>257</v>
      </c>
      <c r="C105" s="34" t="s">
        <v>258</v>
      </c>
      <c r="D105" s="4"/>
      <c r="E105" s="4"/>
      <c r="F105" s="4">
        <v>105.0</v>
      </c>
      <c r="G105" s="4"/>
      <c r="H105" s="34" t="s">
        <v>2</v>
      </c>
      <c r="I105" s="4"/>
      <c r="J105" s="4"/>
      <c r="K105" s="4"/>
      <c r="L105" s="4"/>
      <c r="M105" s="4"/>
      <c r="N105" s="4"/>
      <c r="O105" s="4"/>
      <c r="P105" s="4"/>
      <c r="Q105" s="4"/>
      <c r="R105" s="4"/>
      <c r="S105" s="4">
        <v>7.0</v>
      </c>
      <c r="T105" s="4"/>
      <c r="U105" s="4"/>
      <c r="V105" s="4"/>
      <c r="W105" s="4" t="str">
        <f>IFERROR(__xludf.DUMMYFUNCTION("""COMPUTED_VALUE"""),"equip_choices")</f>
        <v>equip_choices</v>
      </c>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ht="15.75" customHeight="1">
      <c r="A106" s="34" t="s">
        <v>256</v>
      </c>
      <c r="B106" s="34" t="s">
        <v>259</v>
      </c>
      <c r="C106" s="34" t="s">
        <v>260</v>
      </c>
      <c r="D106" s="4"/>
      <c r="E106" s="4"/>
      <c r="F106" s="4">
        <v>106.0</v>
      </c>
      <c r="G106" s="4"/>
      <c r="H106" s="34" t="s">
        <v>261</v>
      </c>
      <c r="I106" s="4"/>
      <c r="J106" s="4"/>
      <c r="K106" s="4"/>
      <c r="L106" s="34" t="s">
        <v>262</v>
      </c>
      <c r="M106" s="4"/>
      <c r="N106" s="4"/>
      <c r="O106" s="4"/>
      <c r="P106" s="4"/>
      <c r="Q106" s="4"/>
      <c r="R106" s="4"/>
      <c r="S106" s="4">
        <v>8.0</v>
      </c>
      <c r="T106" s="4"/>
      <c r="U106" s="4"/>
      <c r="V106" s="4"/>
      <c r="W106" s="4" t="str">
        <f>IFERROR(__xludf.DUMMYFUNCTION("""COMPUTED_VALUE"""),"equip_choices")</f>
        <v>equip_choices</v>
      </c>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ht="15.75" customHeight="1">
      <c r="A107" s="34" t="s">
        <v>256</v>
      </c>
      <c r="B107" s="34" t="s">
        <v>263</v>
      </c>
      <c r="C107" s="34" t="s">
        <v>264</v>
      </c>
      <c r="D107" s="4"/>
      <c r="E107" s="4"/>
      <c r="F107" s="4">
        <v>107.0</v>
      </c>
      <c r="G107" s="4"/>
      <c r="H107" s="34" t="s">
        <v>261</v>
      </c>
      <c r="I107" s="4"/>
      <c r="J107" s="4"/>
      <c r="K107" s="4"/>
      <c r="L107" s="34" t="s">
        <v>265</v>
      </c>
      <c r="M107" s="4"/>
      <c r="N107" s="4"/>
      <c r="O107" s="4"/>
      <c r="P107" s="4"/>
      <c r="Q107" s="4"/>
      <c r="R107" s="4"/>
      <c r="S107" s="4">
        <v>8.0</v>
      </c>
      <c r="T107" s="4"/>
      <c r="U107" s="4"/>
      <c r="V107" s="4"/>
      <c r="W107" s="4" t="str">
        <f>IFERROR(__xludf.DUMMYFUNCTION("""COMPUTED_VALUE"""),"equip_choices")</f>
        <v>equip_choices</v>
      </c>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ht="15.75" customHeight="1">
      <c r="A108" s="34" t="s">
        <v>256</v>
      </c>
      <c r="B108" s="34" t="s">
        <v>266</v>
      </c>
      <c r="C108" s="34" t="s">
        <v>267</v>
      </c>
      <c r="D108" s="4"/>
      <c r="E108" s="4"/>
      <c r="F108" s="4">
        <v>108.0</v>
      </c>
      <c r="G108" s="4"/>
      <c r="H108" s="34" t="s">
        <v>261</v>
      </c>
      <c r="I108" s="4"/>
      <c r="J108" s="4"/>
      <c r="K108" s="4"/>
      <c r="L108" s="34" t="s">
        <v>268</v>
      </c>
      <c r="M108" s="4"/>
      <c r="N108" s="4"/>
      <c r="O108" s="4"/>
      <c r="P108" s="4"/>
      <c r="Q108" s="4"/>
      <c r="R108" s="4"/>
      <c r="S108" s="4">
        <v>10.0</v>
      </c>
      <c r="T108" s="4"/>
      <c r="U108" s="4"/>
      <c r="V108" s="4"/>
      <c r="W108" s="4" t="str">
        <f>IFERROR(__xludf.DUMMYFUNCTION("""COMPUTED_VALUE"""),"equip_choices")</f>
        <v>equip_choices</v>
      </c>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ht="15.75" customHeight="1">
      <c r="A109" s="34" t="s">
        <v>256</v>
      </c>
      <c r="B109" s="34" t="s">
        <v>269</v>
      </c>
      <c r="C109" s="34" t="s">
        <v>270</v>
      </c>
      <c r="D109" s="4"/>
      <c r="E109" s="4"/>
      <c r="F109" s="4">
        <v>109.0</v>
      </c>
      <c r="G109" s="4"/>
      <c r="H109" s="34" t="s">
        <v>261</v>
      </c>
      <c r="I109" s="4"/>
      <c r="J109" s="4"/>
      <c r="K109" s="4"/>
      <c r="L109" s="34" t="s">
        <v>271</v>
      </c>
      <c r="M109" s="4"/>
      <c r="N109" s="4"/>
      <c r="O109" s="4"/>
      <c r="P109" s="4"/>
      <c r="Q109" s="4"/>
      <c r="R109" s="4"/>
      <c r="S109" s="4">
        <v>5.0</v>
      </c>
      <c r="T109" s="4"/>
      <c r="U109" s="4"/>
      <c r="V109" s="4"/>
      <c r="W109" s="4" t="str">
        <f>IFERROR(__xludf.DUMMYFUNCTION("""COMPUTED_VALUE"""),"equip_choices")</f>
        <v>equip_choices</v>
      </c>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ht="15.75" customHeight="1">
      <c r="A110" s="34" t="s">
        <v>256</v>
      </c>
      <c r="B110" s="34" t="s">
        <v>272</v>
      </c>
      <c r="C110" s="34" t="s">
        <v>273</v>
      </c>
      <c r="D110" s="4"/>
      <c r="E110" s="4"/>
      <c r="F110" s="4">
        <v>110.0</v>
      </c>
      <c r="G110" s="4"/>
      <c r="H110" s="34" t="s">
        <v>261</v>
      </c>
      <c r="I110" s="4"/>
      <c r="J110" s="4"/>
      <c r="K110" s="4"/>
      <c r="L110" s="34" t="s">
        <v>274</v>
      </c>
      <c r="M110" s="4"/>
      <c r="N110" s="4"/>
      <c r="O110" s="4"/>
      <c r="P110" s="4"/>
      <c r="Q110" s="4"/>
      <c r="R110" s="4"/>
      <c r="S110" s="4">
        <v>5.0</v>
      </c>
      <c r="T110" s="4"/>
      <c r="U110" s="4"/>
      <c r="V110" s="4"/>
      <c r="W110" s="4" t="str">
        <f>IFERROR(__xludf.DUMMYFUNCTION("""COMPUTED_VALUE"""),"equip_choices")</f>
        <v>equip_choices</v>
      </c>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ht="15.75" customHeight="1">
      <c r="A111" s="34" t="s">
        <v>256</v>
      </c>
      <c r="B111" s="34" t="s">
        <v>275</v>
      </c>
      <c r="C111" s="34" t="s">
        <v>276</v>
      </c>
      <c r="D111" s="4"/>
      <c r="E111" s="4"/>
      <c r="F111" s="4">
        <v>111.0</v>
      </c>
      <c r="G111" s="4"/>
      <c r="H111" s="34" t="s">
        <v>261</v>
      </c>
      <c r="I111" s="4"/>
      <c r="J111" s="4"/>
      <c r="K111" s="4"/>
      <c r="L111" s="34" t="s">
        <v>277</v>
      </c>
      <c r="M111" s="4"/>
      <c r="N111" s="4"/>
      <c r="O111" s="4"/>
      <c r="P111" s="4"/>
      <c r="Q111" s="4"/>
      <c r="R111" s="4"/>
      <c r="S111" s="4">
        <v>7.0</v>
      </c>
      <c r="T111" s="4"/>
      <c r="U111" s="4"/>
      <c r="V111" s="4"/>
      <c r="W111" s="4" t="str">
        <f>IFERROR(__xludf.DUMMYFUNCTION("""COMPUTED_VALUE"""),"equip_choices")</f>
        <v>equip_choices</v>
      </c>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ht="15.75" customHeight="1">
      <c r="A112" s="34" t="s">
        <v>256</v>
      </c>
      <c r="B112" s="34" t="s">
        <v>278</v>
      </c>
      <c r="C112" s="34" t="s">
        <v>279</v>
      </c>
      <c r="D112" s="4"/>
      <c r="E112" s="4"/>
      <c r="F112" s="4">
        <v>112.0</v>
      </c>
      <c r="G112" s="4"/>
      <c r="H112" s="34" t="s">
        <v>261</v>
      </c>
      <c r="I112" s="4"/>
      <c r="J112" s="4"/>
      <c r="K112" s="4"/>
      <c r="L112" s="34" t="s">
        <v>280</v>
      </c>
      <c r="M112" s="4"/>
      <c r="N112" s="4"/>
      <c r="O112" s="4"/>
      <c r="P112" s="4"/>
      <c r="Q112" s="4"/>
      <c r="R112" s="4"/>
      <c r="S112" s="4">
        <v>7.0</v>
      </c>
      <c r="T112" s="4"/>
      <c r="U112" s="4"/>
      <c r="V112" s="4"/>
      <c r="W112" s="4" t="str">
        <f>IFERROR(__xludf.DUMMYFUNCTION("""COMPUTED_VALUE"""),"equip_choices")</f>
        <v>equip_choices</v>
      </c>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ht="15.75" customHeight="1">
      <c r="A113" s="34" t="s">
        <v>88</v>
      </c>
      <c r="B113" s="4"/>
      <c r="C113" s="4"/>
      <c r="D113" s="4"/>
      <c r="E113" s="4"/>
      <c r="F113" s="4">
        <v>113.0</v>
      </c>
      <c r="G113" s="4"/>
      <c r="H113" s="4"/>
      <c r="I113" s="4"/>
      <c r="J113" s="4"/>
      <c r="K113" s="4"/>
      <c r="L113" s="4"/>
      <c r="M113" s="4"/>
      <c r="N113" s="4"/>
      <c r="O113" s="4"/>
      <c r="P113" s="4"/>
      <c r="Q113" s="4"/>
      <c r="R113" s="4"/>
      <c r="S113" s="4"/>
      <c r="T113" s="4"/>
      <c r="U113" s="4"/>
      <c r="V113" s="4"/>
      <c r="W113" s="4"/>
      <c r="X113" s="4" t="s">
        <v>32</v>
      </c>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ht="15.75" customHeight="1">
      <c r="A114" s="34" t="s">
        <v>39</v>
      </c>
      <c r="B114" s="34" t="s">
        <v>281</v>
      </c>
      <c r="C114" s="34"/>
      <c r="D114" s="4"/>
      <c r="E114" s="4"/>
      <c r="F114" s="4">
        <v>114.0</v>
      </c>
      <c r="G114" s="4"/>
      <c r="H114" s="34" t="s">
        <v>255</v>
      </c>
      <c r="I114" s="4"/>
      <c r="J114" s="4"/>
      <c r="K114" s="4"/>
      <c r="L114" s="4"/>
      <c r="M114" s="4"/>
      <c r="N114" s="4"/>
      <c r="O114" s="4"/>
      <c r="P114" s="4"/>
      <c r="Q114" s="4"/>
      <c r="R114" s="4"/>
      <c r="S114" s="4">
        <v>10.0</v>
      </c>
      <c r="T114" s="4"/>
      <c r="U114" s="4"/>
      <c r="V114" s="4"/>
      <c r="W114" s="4"/>
      <c r="X114" s="4" t="s">
        <v>32</v>
      </c>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ht="15.75" customHeight="1">
      <c r="A115" s="34" t="s">
        <v>282</v>
      </c>
      <c r="B115" s="34" t="s">
        <v>283</v>
      </c>
      <c r="C115" s="34" t="s">
        <v>258</v>
      </c>
      <c r="D115" s="4"/>
      <c r="E115" s="4"/>
      <c r="F115" s="4">
        <v>115.0</v>
      </c>
      <c r="G115" s="4"/>
      <c r="H115" s="34" t="s">
        <v>2</v>
      </c>
      <c r="I115" s="4"/>
      <c r="J115" s="4"/>
      <c r="K115" s="4"/>
      <c r="L115" s="4"/>
      <c r="M115" s="4"/>
      <c r="N115" s="4"/>
      <c r="O115" s="4"/>
      <c r="P115" s="4"/>
      <c r="Q115" s="4"/>
      <c r="R115" s="4"/>
      <c r="S115" s="4">
        <v>7.0</v>
      </c>
      <c r="T115" s="4"/>
      <c r="U115" s="4"/>
      <c r="V115" s="4"/>
      <c r="W115" s="4" t="str">
        <f>IFERROR(__xludf.DUMMYFUNCTION("""COMPUTED_VALUE"""),"equip_choices2")</f>
        <v>equip_choices2</v>
      </c>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ht="15.75" customHeight="1">
      <c r="A116" s="34" t="s">
        <v>282</v>
      </c>
      <c r="B116" s="34" t="s">
        <v>284</v>
      </c>
      <c r="C116" s="34" t="s">
        <v>260</v>
      </c>
      <c r="D116" s="4"/>
      <c r="E116" s="4"/>
      <c r="F116" s="4">
        <v>116.0</v>
      </c>
      <c r="G116" s="4"/>
      <c r="H116" s="34" t="s">
        <v>261</v>
      </c>
      <c r="I116" s="4"/>
      <c r="J116" s="4"/>
      <c r="K116" s="4"/>
      <c r="L116" s="4"/>
      <c r="M116" s="4"/>
      <c r="N116" s="4"/>
      <c r="O116" s="4"/>
      <c r="P116" s="4"/>
      <c r="Q116" s="4"/>
      <c r="R116" s="4"/>
      <c r="S116" s="4">
        <v>9.0</v>
      </c>
      <c r="T116" s="4"/>
      <c r="U116" s="4"/>
      <c r="V116" s="4"/>
      <c r="W116" s="4" t="str">
        <f>IFERROR(__xludf.DUMMYFUNCTION("""COMPUTED_VALUE"""),"equip_choices2")</f>
        <v>equip_choices2</v>
      </c>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ht="15.75" customHeight="1">
      <c r="A117" s="34" t="s">
        <v>282</v>
      </c>
      <c r="B117" s="34" t="s">
        <v>285</v>
      </c>
      <c r="C117" s="34" t="s">
        <v>264</v>
      </c>
      <c r="D117" s="4"/>
      <c r="E117" s="4"/>
      <c r="F117" s="4">
        <v>117.0</v>
      </c>
      <c r="G117" s="4"/>
      <c r="H117" s="34" t="s">
        <v>261</v>
      </c>
      <c r="I117" s="4"/>
      <c r="J117" s="4"/>
      <c r="K117" s="4"/>
      <c r="L117" s="4"/>
      <c r="M117" s="4"/>
      <c r="N117" s="4"/>
      <c r="O117" s="4"/>
      <c r="P117" s="4"/>
      <c r="Q117" s="4"/>
      <c r="R117" s="4"/>
      <c r="S117" s="4">
        <v>9.0</v>
      </c>
      <c r="T117" s="4"/>
      <c r="U117" s="4"/>
      <c r="V117" s="4"/>
      <c r="W117" s="4" t="str">
        <f>IFERROR(__xludf.DUMMYFUNCTION("""COMPUTED_VALUE"""),"equip_choices2")</f>
        <v>equip_choices2</v>
      </c>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ht="15.75" customHeight="1">
      <c r="A118" s="34" t="s">
        <v>282</v>
      </c>
      <c r="B118" s="34" t="s">
        <v>286</v>
      </c>
      <c r="C118" s="34" t="s">
        <v>267</v>
      </c>
      <c r="D118" s="4"/>
      <c r="E118" s="4"/>
      <c r="F118" s="4">
        <v>118.0</v>
      </c>
      <c r="G118" s="4"/>
      <c r="H118" s="34" t="s">
        <v>261</v>
      </c>
      <c r="I118" s="4"/>
      <c r="J118" s="4"/>
      <c r="K118" s="4"/>
      <c r="L118" s="4"/>
      <c r="M118" s="4"/>
      <c r="N118" s="4"/>
      <c r="O118" s="4"/>
      <c r="P118" s="4"/>
      <c r="Q118" s="4"/>
      <c r="R118" s="4"/>
      <c r="S118" s="4">
        <v>11.0</v>
      </c>
      <c r="T118" s="4"/>
      <c r="U118" s="4"/>
      <c r="V118" s="4"/>
      <c r="W118" s="4" t="str">
        <f>IFERROR(__xludf.DUMMYFUNCTION("""COMPUTED_VALUE"""),"equip_choices2")</f>
        <v>equip_choices2</v>
      </c>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ht="15.75" customHeight="1">
      <c r="A119" s="34" t="s">
        <v>282</v>
      </c>
      <c r="B119" s="34" t="s">
        <v>287</v>
      </c>
      <c r="C119" s="34" t="s">
        <v>270</v>
      </c>
      <c r="D119" s="4"/>
      <c r="E119" s="4"/>
      <c r="F119" s="4">
        <v>119.0</v>
      </c>
      <c r="G119" s="4"/>
      <c r="H119" s="34" t="s">
        <v>261</v>
      </c>
      <c r="I119" s="4"/>
      <c r="J119" s="4"/>
      <c r="K119" s="4"/>
      <c r="L119" s="4"/>
      <c r="M119" s="4"/>
      <c r="N119" s="4"/>
      <c r="O119" s="4"/>
      <c r="P119" s="4"/>
      <c r="Q119" s="4"/>
      <c r="R119" s="4"/>
      <c r="S119" s="4">
        <v>6.0</v>
      </c>
      <c r="T119" s="4"/>
      <c r="U119" s="4"/>
      <c r="V119" s="4"/>
      <c r="W119" s="4" t="str">
        <f>IFERROR(__xludf.DUMMYFUNCTION("""COMPUTED_VALUE"""),"equip_choices2")</f>
        <v>equip_choices2</v>
      </c>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ht="15.75" customHeight="1">
      <c r="A120" s="34" t="s">
        <v>282</v>
      </c>
      <c r="B120" s="34" t="s">
        <v>288</v>
      </c>
      <c r="C120" s="34" t="s">
        <v>273</v>
      </c>
      <c r="D120" s="4"/>
      <c r="E120" s="4"/>
      <c r="F120" s="4">
        <v>120.0</v>
      </c>
      <c r="G120" s="4"/>
      <c r="H120" s="34" t="s">
        <v>261</v>
      </c>
      <c r="I120" s="4"/>
      <c r="J120" s="4"/>
      <c r="K120" s="4"/>
      <c r="L120" s="4"/>
      <c r="M120" s="4"/>
      <c r="N120" s="4"/>
      <c r="O120" s="4"/>
      <c r="P120" s="4"/>
      <c r="Q120" s="4"/>
      <c r="R120" s="4"/>
      <c r="S120" s="4">
        <v>6.0</v>
      </c>
      <c r="T120" s="4"/>
      <c r="U120" s="4"/>
      <c r="V120" s="4"/>
      <c r="W120" s="4" t="str">
        <f>IFERROR(__xludf.DUMMYFUNCTION("""COMPUTED_VALUE"""),"equip_choices2")</f>
        <v>equip_choices2</v>
      </c>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ht="15.75" customHeight="1">
      <c r="A121" s="34" t="s">
        <v>282</v>
      </c>
      <c r="B121" s="34" t="s">
        <v>289</v>
      </c>
      <c r="C121" s="34" t="s">
        <v>276</v>
      </c>
      <c r="D121" s="4"/>
      <c r="E121" s="4"/>
      <c r="F121" s="4">
        <v>121.0</v>
      </c>
      <c r="G121" s="4"/>
      <c r="H121" s="34" t="s">
        <v>261</v>
      </c>
      <c r="I121" s="4"/>
      <c r="J121" s="4"/>
      <c r="K121" s="4"/>
      <c r="L121" s="4"/>
      <c r="M121" s="4"/>
      <c r="N121" s="4"/>
      <c r="O121" s="4"/>
      <c r="P121" s="4"/>
      <c r="Q121" s="4"/>
      <c r="R121" s="4"/>
      <c r="S121" s="4">
        <v>8.0</v>
      </c>
      <c r="T121" s="4"/>
      <c r="U121" s="4"/>
      <c r="V121" s="4"/>
      <c r="W121" s="4" t="str">
        <f>IFERROR(__xludf.DUMMYFUNCTION("""COMPUTED_VALUE"""),"equip_choices2")</f>
        <v>equip_choices2</v>
      </c>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ht="15.75" customHeight="1">
      <c r="A122" s="34" t="s">
        <v>282</v>
      </c>
      <c r="B122" s="34" t="s">
        <v>290</v>
      </c>
      <c r="C122" s="34" t="s">
        <v>279</v>
      </c>
      <c r="D122" s="4"/>
      <c r="E122" s="4"/>
      <c r="F122" s="4">
        <v>122.0</v>
      </c>
      <c r="G122" s="4"/>
      <c r="H122" s="34" t="s">
        <v>261</v>
      </c>
      <c r="I122" s="4"/>
      <c r="J122" s="4"/>
      <c r="K122" s="4"/>
      <c r="L122" s="4"/>
      <c r="M122" s="4"/>
      <c r="N122" s="4"/>
      <c r="O122" s="4"/>
      <c r="P122" s="4"/>
      <c r="Q122" s="4"/>
      <c r="R122" s="4"/>
      <c r="S122" s="4">
        <v>8.0</v>
      </c>
      <c r="T122" s="4"/>
      <c r="U122" s="4"/>
      <c r="V122" s="4"/>
      <c r="W122" s="4" t="str">
        <f>IFERROR(__xludf.DUMMYFUNCTION("""COMPUTED_VALUE"""),"equip_choices2")</f>
        <v>equip_choices2</v>
      </c>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ht="15.75" customHeight="1">
      <c r="A123" s="34" t="s">
        <v>88</v>
      </c>
      <c r="B123" s="34"/>
      <c r="C123" s="34"/>
      <c r="D123" s="4"/>
      <c r="E123" s="4"/>
      <c r="F123" s="4">
        <v>123.0</v>
      </c>
      <c r="G123" s="4"/>
      <c r="H123" s="34"/>
      <c r="I123" s="4"/>
      <c r="J123" s="4"/>
      <c r="K123" s="4"/>
      <c r="L123" s="4"/>
      <c r="M123" s="4"/>
      <c r="N123" s="4"/>
      <c r="O123" s="4"/>
      <c r="P123" s="4"/>
      <c r="Q123" s="4"/>
      <c r="R123" s="4"/>
      <c r="S123" s="4"/>
      <c r="T123" s="4"/>
      <c r="U123" s="4"/>
      <c r="V123" s="4"/>
      <c r="W123" s="4"/>
      <c r="X123" s="4" t="s">
        <v>32</v>
      </c>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ht="15.75" customHeight="1">
      <c r="A124" s="34" t="s">
        <v>39</v>
      </c>
      <c r="B124" s="34" t="s">
        <v>291</v>
      </c>
      <c r="C124" s="34" t="s">
        <v>292</v>
      </c>
      <c r="D124" s="4"/>
      <c r="E124" s="4"/>
      <c r="F124" s="4">
        <v>124.0</v>
      </c>
      <c r="G124" s="4"/>
      <c r="H124" s="34" t="s">
        <v>255</v>
      </c>
      <c r="I124" s="4"/>
      <c r="J124" s="4"/>
      <c r="K124" s="4"/>
      <c r="L124" s="4"/>
      <c r="M124" s="4"/>
      <c r="N124" s="4"/>
      <c r="O124" s="4"/>
      <c r="P124" s="4"/>
      <c r="Q124" s="4"/>
      <c r="R124" s="4"/>
      <c r="S124" s="4">
        <v>10.0</v>
      </c>
      <c r="T124" s="4"/>
      <c r="U124" s="4"/>
      <c r="V124" s="4"/>
      <c r="W124" s="4"/>
      <c r="X124" s="4" t="s">
        <v>32</v>
      </c>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ht="15.75" customHeight="1">
      <c r="A125" s="34" t="s">
        <v>79</v>
      </c>
      <c r="B125" s="34" t="s">
        <v>293</v>
      </c>
      <c r="C125" s="34" t="s">
        <v>294</v>
      </c>
      <c r="D125" s="4"/>
      <c r="E125" s="4"/>
      <c r="F125" s="4">
        <v>125.0</v>
      </c>
      <c r="G125" s="4"/>
      <c r="H125" s="34" t="s">
        <v>261</v>
      </c>
      <c r="I125" s="4"/>
      <c r="J125" s="4"/>
      <c r="K125" s="4"/>
      <c r="L125" s="4"/>
      <c r="M125" s="4"/>
      <c r="N125" s="4"/>
      <c r="O125" s="4"/>
      <c r="P125" s="4"/>
      <c r="Q125" s="4"/>
      <c r="R125" s="4"/>
      <c r="S125" s="4">
        <v>6.0</v>
      </c>
      <c r="T125" s="4"/>
      <c r="U125" s="4"/>
      <c r="V125" s="4"/>
      <c r="W125" s="4"/>
      <c r="X125" s="4" t="s">
        <v>32</v>
      </c>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ht="15.75" customHeight="1">
      <c r="A126" s="34" t="s">
        <v>79</v>
      </c>
      <c r="B126" s="34" t="s">
        <v>295</v>
      </c>
      <c r="C126" s="34" t="s">
        <v>296</v>
      </c>
      <c r="D126" s="4"/>
      <c r="E126" s="4"/>
      <c r="F126" s="4">
        <v>126.0</v>
      </c>
      <c r="G126" s="4"/>
      <c r="H126" s="34" t="s">
        <v>261</v>
      </c>
      <c r="I126" s="4"/>
      <c r="J126" s="4"/>
      <c r="K126" s="4"/>
      <c r="L126" s="4"/>
      <c r="M126" s="4"/>
      <c r="N126" s="4"/>
      <c r="O126" s="4"/>
      <c r="P126" s="4"/>
      <c r="Q126" s="4"/>
      <c r="R126" s="4"/>
      <c r="S126" s="4">
        <v>6.0</v>
      </c>
      <c r="T126" s="4"/>
      <c r="U126" s="4"/>
      <c r="V126" s="4"/>
      <c r="W126" s="4"/>
      <c r="X126" s="4" t="s">
        <v>32</v>
      </c>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ht="15.75" customHeight="1">
      <c r="A127" s="34" t="s">
        <v>79</v>
      </c>
      <c r="B127" s="34" t="s">
        <v>297</v>
      </c>
      <c r="C127" s="34" t="s">
        <v>298</v>
      </c>
      <c r="D127" s="4"/>
      <c r="E127" s="4"/>
      <c r="F127" s="4">
        <v>127.0</v>
      </c>
      <c r="G127" s="4"/>
      <c r="H127" s="34" t="s">
        <v>261</v>
      </c>
      <c r="I127" s="4"/>
      <c r="J127" s="4"/>
      <c r="K127" s="4"/>
      <c r="L127" s="4"/>
      <c r="M127" s="4"/>
      <c r="N127" s="4"/>
      <c r="O127" s="4"/>
      <c r="P127" s="4"/>
      <c r="Q127" s="4"/>
      <c r="R127" s="4"/>
      <c r="S127" s="4">
        <v>6.0</v>
      </c>
      <c r="T127" s="4"/>
      <c r="U127" s="4"/>
      <c r="V127" s="4"/>
      <c r="W127" s="4"/>
      <c r="X127" s="4" t="s">
        <v>32</v>
      </c>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ht="15.75" customHeight="1">
      <c r="A128" s="34" t="s">
        <v>79</v>
      </c>
      <c r="B128" s="34" t="s">
        <v>299</v>
      </c>
      <c r="C128" s="34" t="s">
        <v>300</v>
      </c>
      <c r="D128" s="4"/>
      <c r="E128" s="4"/>
      <c r="F128" s="4">
        <v>128.0</v>
      </c>
      <c r="G128" s="4"/>
      <c r="H128" s="34" t="s">
        <v>261</v>
      </c>
      <c r="I128" s="4"/>
      <c r="J128" s="4"/>
      <c r="K128" s="4"/>
      <c r="L128" s="4"/>
      <c r="M128" s="4"/>
      <c r="N128" s="4"/>
      <c r="O128" s="4"/>
      <c r="P128" s="4"/>
      <c r="Q128" s="4"/>
      <c r="R128" s="4"/>
      <c r="S128" s="4">
        <v>6.0</v>
      </c>
      <c r="T128" s="4"/>
      <c r="U128" s="4"/>
      <c r="V128" s="4"/>
      <c r="W128" s="4"/>
      <c r="X128" s="4" t="s">
        <v>32</v>
      </c>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ht="15.75" customHeight="1">
      <c r="A129" s="34" t="s">
        <v>79</v>
      </c>
      <c r="B129" s="34" t="s">
        <v>301</v>
      </c>
      <c r="C129" s="34" t="s">
        <v>302</v>
      </c>
      <c r="D129" s="4"/>
      <c r="E129" s="4"/>
      <c r="F129" s="4">
        <v>129.0</v>
      </c>
      <c r="G129" s="4"/>
      <c r="H129" s="34" t="s">
        <v>261</v>
      </c>
      <c r="I129" s="4"/>
      <c r="J129" s="4"/>
      <c r="K129" s="4"/>
      <c r="L129" s="4"/>
      <c r="M129" s="4"/>
      <c r="N129" s="4"/>
      <c r="O129" s="4"/>
      <c r="P129" s="4"/>
      <c r="Q129" s="4"/>
      <c r="R129" s="4"/>
      <c r="S129" s="4">
        <v>6.0</v>
      </c>
      <c r="T129" s="4"/>
      <c r="U129" s="4"/>
      <c r="V129" s="4"/>
      <c r="W129" s="4"/>
      <c r="X129" s="4" t="s">
        <v>32</v>
      </c>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ht="15.75" customHeight="1">
      <c r="A130" s="34" t="s">
        <v>79</v>
      </c>
      <c r="B130" s="34" t="s">
        <v>303</v>
      </c>
      <c r="C130" s="34" t="s">
        <v>304</v>
      </c>
      <c r="D130" s="4"/>
      <c r="E130" s="4"/>
      <c r="F130" s="4">
        <v>130.0</v>
      </c>
      <c r="G130" s="4"/>
      <c r="H130" s="34" t="s">
        <v>261</v>
      </c>
      <c r="I130" s="4"/>
      <c r="J130" s="4"/>
      <c r="K130" s="4"/>
      <c r="L130" s="4"/>
      <c r="M130" s="4"/>
      <c r="N130" s="4"/>
      <c r="O130" s="4"/>
      <c r="P130" s="4"/>
      <c r="Q130" s="4"/>
      <c r="R130" s="4"/>
      <c r="S130" s="4">
        <v>6.0</v>
      </c>
      <c r="T130" s="4"/>
      <c r="U130" s="4"/>
      <c r="V130" s="4"/>
      <c r="W130" s="4"/>
      <c r="X130" s="4" t="s">
        <v>32</v>
      </c>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ht="15.75" customHeight="1">
      <c r="A131" s="34" t="s">
        <v>79</v>
      </c>
      <c r="B131" s="34" t="s">
        <v>305</v>
      </c>
      <c r="C131" s="34" t="s">
        <v>306</v>
      </c>
      <c r="D131" s="4"/>
      <c r="E131" s="4"/>
      <c r="F131" s="4">
        <v>131.0</v>
      </c>
      <c r="G131" s="4"/>
      <c r="H131" s="34" t="s">
        <v>261</v>
      </c>
      <c r="I131" s="4"/>
      <c r="J131" s="4"/>
      <c r="K131" s="4"/>
      <c r="L131" s="4"/>
      <c r="M131" s="4"/>
      <c r="N131" s="4"/>
      <c r="O131" s="4"/>
      <c r="P131" s="4"/>
      <c r="Q131" s="4"/>
      <c r="R131" s="4"/>
      <c r="S131" s="4">
        <v>6.0</v>
      </c>
      <c r="T131" s="4"/>
      <c r="U131" s="4"/>
      <c r="V131" s="4"/>
      <c r="W131" s="4"/>
      <c r="X131" s="4" t="s">
        <v>32</v>
      </c>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ht="15.75" customHeight="1">
      <c r="A132" s="34" t="s">
        <v>88</v>
      </c>
      <c r="B132" s="4"/>
      <c r="C132" s="34"/>
      <c r="D132" s="4"/>
      <c r="E132" s="4"/>
      <c r="F132" s="4">
        <v>132.0</v>
      </c>
      <c r="G132" s="4"/>
      <c r="H132" s="4"/>
      <c r="I132" s="4"/>
      <c r="J132" s="4"/>
      <c r="K132" s="4"/>
      <c r="L132" s="4"/>
      <c r="M132" s="4"/>
      <c r="N132" s="4"/>
      <c r="O132" s="4"/>
      <c r="P132" s="4"/>
      <c r="Q132" s="4"/>
      <c r="R132" s="4"/>
      <c r="S132" s="4"/>
      <c r="T132" s="4"/>
      <c r="U132" s="4"/>
      <c r="V132" s="4"/>
      <c r="W132" s="4"/>
      <c r="X132" s="4" t="s">
        <v>32</v>
      </c>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ht="15.75" customHeight="1">
      <c r="A133" s="60" t="s">
        <v>33</v>
      </c>
      <c r="B133" s="34" t="s">
        <v>307</v>
      </c>
      <c r="C133" s="34" t="s">
        <v>308</v>
      </c>
      <c r="D133" s="4"/>
      <c r="E133" s="4"/>
      <c r="F133" s="4">
        <v>133.0</v>
      </c>
      <c r="G133" s="4"/>
      <c r="H133" s="4"/>
      <c r="I133" s="4"/>
      <c r="J133" s="4"/>
      <c r="K133" s="4"/>
      <c r="L133" s="4"/>
      <c r="M133" s="34" t="s">
        <v>309</v>
      </c>
      <c r="N133" s="4"/>
      <c r="O133" s="4"/>
      <c r="P133" s="4"/>
      <c r="Q133" s="4"/>
      <c r="R133" s="4"/>
      <c r="S133" s="4">
        <v>9.0</v>
      </c>
      <c r="T133" s="4"/>
      <c r="U133" s="4"/>
      <c r="V133" s="4"/>
      <c r="W133" s="4"/>
      <c r="X133" s="4" t="s">
        <v>32</v>
      </c>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ht="15.75" customHeight="1">
      <c r="A134" s="61" t="s">
        <v>88</v>
      </c>
      <c r="B134" s="61"/>
      <c r="C134" s="61"/>
      <c r="D134" s="62"/>
      <c r="E134" s="62"/>
      <c r="F134" s="62">
        <v>134.0</v>
      </c>
      <c r="G134" s="62"/>
      <c r="H134" s="62"/>
      <c r="I134" s="62"/>
      <c r="J134" s="62"/>
      <c r="K134" s="62"/>
      <c r="L134" s="62"/>
      <c r="M134" s="62"/>
      <c r="N134" s="62"/>
      <c r="O134" s="62"/>
      <c r="P134" s="62"/>
      <c r="Q134" s="62"/>
      <c r="R134" s="62"/>
      <c r="S134" s="62"/>
      <c r="T134" s="62"/>
      <c r="U134" s="62"/>
      <c r="V134" s="62"/>
      <c r="W134" s="62"/>
      <c r="X134" s="62" t="s">
        <v>32</v>
      </c>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row>
    <row r="135" ht="15.75" customHeight="1">
      <c r="A135" s="63" t="s">
        <v>39</v>
      </c>
      <c r="B135" s="63" t="s">
        <v>310</v>
      </c>
      <c r="C135" s="64" t="s">
        <v>311</v>
      </c>
      <c r="D135" s="63"/>
      <c r="E135" s="63"/>
      <c r="F135" s="63">
        <v>135.0</v>
      </c>
      <c r="G135" s="63"/>
      <c r="H135" s="63"/>
      <c r="I135" s="63"/>
      <c r="J135" s="63"/>
      <c r="K135" s="63"/>
      <c r="L135" s="63"/>
      <c r="M135" s="63"/>
      <c r="N135" s="63"/>
      <c r="O135" s="63"/>
      <c r="P135" s="63"/>
      <c r="Q135" s="63"/>
      <c r="R135" s="63"/>
      <c r="S135" s="63">
        <v>6.0</v>
      </c>
      <c r="T135" s="63"/>
      <c r="U135" s="63"/>
      <c r="V135" s="63"/>
      <c r="W135" s="63"/>
      <c r="X135" s="63" t="s">
        <v>32</v>
      </c>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row>
    <row r="136" ht="15.75" customHeight="1">
      <c r="A136" s="4" t="s">
        <v>167</v>
      </c>
      <c r="B136" s="4" t="s">
        <v>312</v>
      </c>
      <c r="C136" s="4" t="s">
        <v>313</v>
      </c>
      <c r="D136" s="4"/>
      <c r="E136" s="4"/>
      <c r="F136" s="4">
        <v>136.0</v>
      </c>
      <c r="H136" s="4"/>
      <c r="I136" s="21" t="b">
        <v>1</v>
      </c>
      <c r="L136" s="4" t="s">
        <v>314</v>
      </c>
      <c r="N136" s="4"/>
      <c r="S136" s="4">
        <v>14.0</v>
      </c>
      <c r="W136" s="4" t="str">
        <f>IFERROR(__xludf.DUMMYFUNCTION("""COMPUTED_VALUE"""),"yes_no_na3")</f>
        <v>yes_no_na3</v>
      </c>
      <c r="X136" s="4"/>
      <c r="Y136" s="4"/>
    </row>
    <row r="137" ht="15.75" customHeight="1">
      <c r="A137" s="4" t="s">
        <v>48</v>
      </c>
      <c r="B137" s="34" t="s">
        <v>315</v>
      </c>
      <c r="C137" s="4" t="s">
        <v>154</v>
      </c>
      <c r="D137" s="4"/>
      <c r="E137" s="4"/>
      <c r="F137" s="4">
        <v>137.0</v>
      </c>
      <c r="H137" s="4"/>
      <c r="I137" s="4"/>
      <c r="S137" s="4">
        <v>9.0</v>
      </c>
      <c r="W137" s="4"/>
      <c r="X137" s="4" t="s">
        <v>32</v>
      </c>
      <c r="Y137" s="4"/>
    </row>
    <row r="138" ht="15.75" customHeight="1">
      <c r="A138" s="34" t="s">
        <v>167</v>
      </c>
      <c r="B138" s="4" t="s">
        <v>316</v>
      </c>
      <c r="C138" s="34" t="s">
        <v>317</v>
      </c>
      <c r="D138" s="4"/>
      <c r="E138" s="4"/>
      <c r="F138" s="4">
        <v>138.0</v>
      </c>
      <c r="H138" s="4"/>
      <c r="I138" s="21" t="b">
        <v>1</v>
      </c>
      <c r="L138" s="34" t="s">
        <v>318</v>
      </c>
      <c r="N138" s="4"/>
      <c r="S138" s="4">
        <v>12.0</v>
      </c>
      <c r="W138" s="4" t="str">
        <f>IFERROR(__xludf.DUMMYFUNCTION("""COMPUTED_VALUE"""),"yes_no_na3")</f>
        <v>yes_no_na3</v>
      </c>
      <c r="X138" s="4"/>
      <c r="Y138" s="4"/>
    </row>
    <row r="139" ht="15.75" customHeight="1">
      <c r="A139" s="4" t="s">
        <v>48</v>
      </c>
      <c r="B139" s="34" t="s">
        <v>319</v>
      </c>
      <c r="C139" s="4" t="s">
        <v>154</v>
      </c>
      <c r="D139" s="4"/>
      <c r="E139" s="4"/>
      <c r="F139" s="4">
        <v>139.0</v>
      </c>
      <c r="H139" s="4"/>
      <c r="I139" s="4"/>
      <c r="N139" s="4"/>
      <c r="S139" s="4">
        <v>9.0</v>
      </c>
      <c r="W139" s="4"/>
      <c r="X139" s="4" t="s">
        <v>32</v>
      </c>
      <c r="Y139" s="4"/>
    </row>
    <row r="140" ht="15.75" customHeight="1">
      <c r="A140" s="4" t="s">
        <v>42</v>
      </c>
      <c r="B140" s="34" t="s">
        <v>320</v>
      </c>
      <c r="C140" s="34" t="s">
        <v>321</v>
      </c>
      <c r="D140" s="4"/>
      <c r="E140" s="4"/>
      <c r="F140" s="4">
        <v>140.0</v>
      </c>
      <c r="H140" s="4"/>
      <c r="I140" s="4"/>
      <c r="N140" s="4"/>
      <c r="S140" s="4">
        <v>6.0</v>
      </c>
      <c r="W140" s="4"/>
      <c r="X140" s="4" t="s">
        <v>32</v>
      </c>
      <c r="Y140" s="4"/>
    </row>
    <row r="141" ht="15.75" customHeight="1">
      <c r="A141" s="34" t="s">
        <v>167</v>
      </c>
      <c r="B141" s="4" t="s">
        <v>322</v>
      </c>
      <c r="C141" s="34" t="s">
        <v>323</v>
      </c>
      <c r="D141" s="4"/>
      <c r="E141" s="4"/>
      <c r="F141" s="4">
        <v>141.0</v>
      </c>
      <c r="H141" s="4"/>
      <c r="I141" s="21" t="b">
        <v>1</v>
      </c>
      <c r="L141" s="34" t="s">
        <v>324</v>
      </c>
      <c r="N141" s="4"/>
      <c r="S141" s="4">
        <v>7.0</v>
      </c>
      <c r="W141" s="4" t="str">
        <f>IFERROR(__xludf.DUMMYFUNCTION("""COMPUTED_VALUE"""),"yes_no_na3")</f>
        <v>yes_no_na3</v>
      </c>
      <c r="X141" s="4"/>
      <c r="Y141" s="4"/>
    </row>
    <row r="142" ht="15.75" customHeight="1">
      <c r="A142" s="4" t="s">
        <v>48</v>
      </c>
      <c r="B142" s="34" t="s">
        <v>325</v>
      </c>
      <c r="C142" s="4" t="s">
        <v>154</v>
      </c>
      <c r="D142" s="4"/>
      <c r="E142" s="4"/>
      <c r="F142" s="4">
        <v>142.0</v>
      </c>
      <c r="H142" s="4"/>
      <c r="I142" s="4"/>
      <c r="N142" s="4"/>
      <c r="S142" s="4">
        <v>9.0</v>
      </c>
      <c r="W142" s="4"/>
      <c r="X142" s="4" t="s">
        <v>32</v>
      </c>
      <c r="Y142" s="4"/>
    </row>
    <row r="143" ht="15.75" customHeight="1">
      <c r="A143" s="34" t="s">
        <v>42</v>
      </c>
      <c r="B143" s="34" t="s">
        <v>326</v>
      </c>
      <c r="C143" s="34" t="s">
        <v>327</v>
      </c>
      <c r="D143" s="4"/>
      <c r="E143" s="4"/>
      <c r="F143" s="4">
        <v>143.0</v>
      </c>
      <c r="H143" s="4"/>
      <c r="I143" s="4"/>
      <c r="N143" s="4"/>
      <c r="S143" s="4">
        <v>6.0</v>
      </c>
      <c r="W143" s="4"/>
      <c r="X143" s="4" t="s">
        <v>32</v>
      </c>
      <c r="Y143" s="4"/>
    </row>
    <row r="144" ht="15.75" customHeight="1">
      <c r="A144" s="34" t="s">
        <v>149</v>
      </c>
      <c r="B144" s="34" t="s">
        <v>328</v>
      </c>
      <c r="C144" s="34" t="s">
        <v>329</v>
      </c>
      <c r="D144" s="4"/>
      <c r="E144" s="4"/>
      <c r="F144" s="4">
        <v>144.0</v>
      </c>
      <c r="H144" s="4"/>
      <c r="I144" s="21" t="b">
        <v>1</v>
      </c>
      <c r="L144" s="34" t="s">
        <v>330</v>
      </c>
      <c r="N144" s="4"/>
      <c r="S144" s="4">
        <v>7.0</v>
      </c>
      <c r="W144" s="4" t="str">
        <f>IFERROR(__xludf.DUMMYFUNCTION("""COMPUTED_VALUE"""),"yes_no_na2")</f>
        <v>yes_no_na2</v>
      </c>
      <c r="X144" s="4"/>
      <c r="Y144" s="4"/>
    </row>
    <row r="145" ht="15.75" customHeight="1">
      <c r="A145" s="4" t="s">
        <v>48</v>
      </c>
      <c r="B145" s="34" t="s">
        <v>331</v>
      </c>
      <c r="C145" s="4" t="s">
        <v>154</v>
      </c>
      <c r="D145" s="4"/>
      <c r="E145" s="4"/>
      <c r="F145" s="4">
        <v>145.0</v>
      </c>
      <c r="H145" s="4"/>
      <c r="I145" s="4"/>
      <c r="N145" s="4"/>
      <c r="S145" s="4">
        <v>9.0</v>
      </c>
      <c r="W145" s="4"/>
      <c r="X145" s="4" t="s">
        <v>32</v>
      </c>
      <c r="Y145" s="4"/>
    </row>
    <row r="146" ht="15.75" customHeight="1">
      <c r="A146" s="4" t="s">
        <v>42</v>
      </c>
      <c r="B146" s="34" t="s">
        <v>332</v>
      </c>
      <c r="C146" s="34" t="s">
        <v>333</v>
      </c>
      <c r="D146" s="4"/>
      <c r="E146" s="4"/>
      <c r="F146" s="4">
        <v>146.0</v>
      </c>
      <c r="H146" s="4"/>
      <c r="I146" s="4"/>
      <c r="N146" s="4"/>
      <c r="S146" s="4">
        <v>6.0</v>
      </c>
      <c r="W146" s="4"/>
      <c r="X146" s="4" t="s">
        <v>32</v>
      </c>
      <c r="Y146" s="4"/>
    </row>
    <row r="147" ht="15.75" customHeight="1">
      <c r="A147" s="4" t="s">
        <v>167</v>
      </c>
      <c r="B147" s="4" t="s">
        <v>334</v>
      </c>
      <c r="C147" s="34" t="s">
        <v>335</v>
      </c>
      <c r="D147" s="4"/>
      <c r="E147" s="4"/>
      <c r="F147" s="4">
        <v>147.0</v>
      </c>
      <c r="H147" s="4"/>
      <c r="I147" s="21" t="b">
        <v>1</v>
      </c>
      <c r="L147" s="4" t="s">
        <v>336</v>
      </c>
      <c r="N147" s="4"/>
      <c r="S147" s="4">
        <v>6.0</v>
      </c>
      <c r="W147" s="4" t="str">
        <f>IFERROR(__xludf.DUMMYFUNCTION("""COMPUTED_VALUE"""),"yes_no_na3")</f>
        <v>yes_no_na3</v>
      </c>
      <c r="X147" s="4"/>
      <c r="Y147" s="4"/>
    </row>
    <row r="148" ht="15.75" customHeight="1">
      <c r="A148" s="4" t="s">
        <v>48</v>
      </c>
      <c r="B148" s="34" t="s">
        <v>337</v>
      </c>
      <c r="C148" s="4" t="s">
        <v>154</v>
      </c>
      <c r="D148" s="4"/>
      <c r="E148" s="4"/>
      <c r="F148" s="4">
        <v>148.0</v>
      </c>
      <c r="H148" s="4"/>
      <c r="I148" s="4"/>
      <c r="N148" s="4"/>
      <c r="S148" s="4">
        <v>9.0</v>
      </c>
      <c r="W148" s="4"/>
      <c r="X148" s="4" t="s">
        <v>32</v>
      </c>
      <c r="Y148" s="4"/>
    </row>
    <row r="149" ht="15.75" customHeight="1">
      <c r="A149" s="34" t="s">
        <v>167</v>
      </c>
      <c r="B149" s="34" t="s">
        <v>338</v>
      </c>
      <c r="C149" s="34" t="s">
        <v>339</v>
      </c>
      <c r="D149" s="4"/>
      <c r="E149" s="4"/>
      <c r="F149" s="4">
        <v>149.0</v>
      </c>
      <c r="H149" s="4"/>
      <c r="I149" s="21" t="b">
        <v>1</v>
      </c>
      <c r="L149" s="34" t="s">
        <v>340</v>
      </c>
      <c r="N149" s="4"/>
      <c r="S149" s="4">
        <v>8.0</v>
      </c>
      <c r="W149" s="4" t="str">
        <f>IFERROR(__xludf.DUMMYFUNCTION("""COMPUTED_VALUE"""),"yes_no_na3")</f>
        <v>yes_no_na3</v>
      </c>
      <c r="X149" s="4"/>
      <c r="Y149" s="4"/>
    </row>
    <row r="150" ht="15.75" customHeight="1">
      <c r="A150" s="34" t="s">
        <v>48</v>
      </c>
      <c r="B150" s="34" t="s">
        <v>341</v>
      </c>
      <c r="C150" s="34" t="s">
        <v>154</v>
      </c>
      <c r="D150" s="4"/>
      <c r="E150" s="4"/>
      <c r="F150" s="4">
        <v>150.0</v>
      </c>
      <c r="H150" s="4"/>
      <c r="I150" s="21"/>
      <c r="L150" s="4"/>
      <c r="N150" s="4"/>
      <c r="S150" s="4">
        <v>9.0</v>
      </c>
      <c r="W150" s="4"/>
      <c r="X150" s="4" t="s">
        <v>32</v>
      </c>
      <c r="Y150" s="4"/>
    </row>
    <row r="151" ht="15.75" customHeight="1">
      <c r="A151" s="34" t="s">
        <v>42</v>
      </c>
      <c r="B151" s="34" t="s">
        <v>342</v>
      </c>
      <c r="C151" s="34" t="s">
        <v>343</v>
      </c>
      <c r="D151" s="4"/>
      <c r="E151" s="4"/>
      <c r="F151" s="4">
        <v>151.0</v>
      </c>
      <c r="H151" s="4"/>
      <c r="I151" s="21"/>
      <c r="L151" s="4"/>
      <c r="N151" s="4"/>
      <c r="S151" s="4">
        <v>6.0</v>
      </c>
      <c r="W151" s="4"/>
      <c r="X151" s="4" t="s">
        <v>32</v>
      </c>
      <c r="Y151" s="4"/>
    </row>
    <row r="152" ht="15.75" customHeight="1">
      <c r="A152" s="34" t="s">
        <v>167</v>
      </c>
      <c r="B152" s="34" t="s">
        <v>344</v>
      </c>
      <c r="C152" s="34" t="s">
        <v>345</v>
      </c>
      <c r="D152" s="4"/>
      <c r="E152" s="4"/>
      <c r="F152" s="4">
        <v>152.0</v>
      </c>
      <c r="H152" s="4"/>
      <c r="I152" s="44" t="b">
        <v>1</v>
      </c>
      <c r="L152" s="34" t="s">
        <v>346</v>
      </c>
      <c r="N152" s="4"/>
      <c r="S152" s="4">
        <v>10.0</v>
      </c>
      <c r="W152" s="4" t="str">
        <f>IFERROR(__xludf.DUMMYFUNCTION("""COMPUTED_VALUE"""),"yes_no_na3")</f>
        <v>yes_no_na3</v>
      </c>
      <c r="X152" s="4"/>
      <c r="Y152" s="4"/>
    </row>
    <row r="153" ht="15.75" customHeight="1">
      <c r="A153" s="4" t="s">
        <v>48</v>
      </c>
      <c r="B153" s="34" t="s">
        <v>347</v>
      </c>
      <c r="C153" s="4" t="s">
        <v>154</v>
      </c>
      <c r="D153" s="4"/>
      <c r="E153" s="4"/>
      <c r="F153" s="4">
        <v>153.0</v>
      </c>
      <c r="H153" s="4"/>
      <c r="I153" s="4"/>
      <c r="N153" s="4"/>
      <c r="S153" s="4">
        <v>9.0</v>
      </c>
      <c r="W153" s="4"/>
      <c r="X153" s="4" t="s">
        <v>32</v>
      </c>
      <c r="Y153" s="4"/>
    </row>
    <row r="154" ht="15.75" customHeight="1">
      <c r="A154" s="34" t="s">
        <v>42</v>
      </c>
      <c r="B154" s="34" t="s">
        <v>348</v>
      </c>
      <c r="C154" s="34" t="s">
        <v>349</v>
      </c>
      <c r="D154" s="4"/>
      <c r="E154" s="4"/>
      <c r="F154" s="4">
        <v>154.0</v>
      </c>
      <c r="H154" s="4"/>
      <c r="I154" s="4"/>
      <c r="N154" s="4"/>
      <c r="S154" s="4">
        <v>6.0</v>
      </c>
      <c r="W154" s="4"/>
      <c r="X154" s="4" t="s">
        <v>32</v>
      </c>
      <c r="Y154" s="4"/>
    </row>
    <row r="155" ht="15.75" customHeight="1">
      <c r="A155" s="34" t="s">
        <v>167</v>
      </c>
      <c r="B155" s="34" t="s">
        <v>350</v>
      </c>
      <c r="C155" s="34" t="s">
        <v>351</v>
      </c>
      <c r="D155" s="4"/>
      <c r="E155" s="4"/>
      <c r="F155" s="4">
        <v>155.0</v>
      </c>
      <c r="H155" s="4"/>
      <c r="I155" s="21" t="b">
        <v>1</v>
      </c>
      <c r="L155" s="34" t="s">
        <v>352</v>
      </c>
      <c r="N155" s="4"/>
      <c r="S155" s="4">
        <v>9.0</v>
      </c>
      <c r="W155" s="4" t="str">
        <f>IFERROR(__xludf.DUMMYFUNCTION("""COMPUTED_VALUE"""),"yes_no_na3")</f>
        <v>yes_no_na3</v>
      </c>
      <c r="X155" s="4"/>
      <c r="Y155" s="4"/>
    </row>
    <row r="156" ht="15.75" customHeight="1">
      <c r="A156" s="4" t="s">
        <v>48</v>
      </c>
      <c r="B156" s="34" t="s">
        <v>353</v>
      </c>
      <c r="C156" s="4" t="s">
        <v>154</v>
      </c>
      <c r="D156" s="4"/>
      <c r="E156" s="4"/>
      <c r="F156" s="4">
        <v>156.0</v>
      </c>
      <c r="H156" s="4"/>
      <c r="I156" s="4"/>
      <c r="N156" s="4"/>
      <c r="S156" s="4">
        <v>9.0</v>
      </c>
      <c r="W156" s="4"/>
      <c r="X156" s="4" t="s">
        <v>32</v>
      </c>
      <c r="Y156" s="4"/>
    </row>
    <row r="157" ht="15.75" customHeight="1">
      <c r="A157" s="34" t="s">
        <v>149</v>
      </c>
      <c r="B157" s="34" t="s">
        <v>354</v>
      </c>
      <c r="C157" s="34" t="s">
        <v>355</v>
      </c>
      <c r="D157" s="4"/>
      <c r="E157" s="4"/>
      <c r="F157" s="4">
        <v>157.0</v>
      </c>
      <c r="H157" s="4"/>
      <c r="I157" s="21" t="b">
        <v>1</v>
      </c>
      <c r="L157" s="34" t="s">
        <v>356</v>
      </c>
      <c r="N157" s="4"/>
      <c r="S157" s="4">
        <v>11.0</v>
      </c>
      <c r="W157" s="4" t="str">
        <f>IFERROR(__xludf.DUMMYFUNCTION("""COMPUTED_VALUE"""),"yes_no_na2")</f>
        <v>yes_no_na2</v>
      </c>
      <c r="X157" s="4"/>
      <c r="Y157" s="4"/>
    </row>
    <row r="158" ht="15.75" customHeight="1">
      <c r="A158" s="4" t="s">
        <v>48</v>
      </c>
      <c r="B158" s="34" t="s">
        <v>357</v>
      </c>
      <c r="C158" s="4" t="s">
        <v>154</v>
      </c>
      <c r="D158" s="4"/>
      <c r="E158" s="4"/>
      <c r="F158" s="4">
        <v>158.0</v>
      </c>
      <c r="H158" s="4"/>
      <c r="I158" s="4"/>
      <c r="N158" s="4"/>
      <c r="S158" s="4">
        <v>9.0</v>
      </c>
      <c r="W158" s="4"/>
      <c r="X158" s="4" t="s">
        <v>32</v>
      </c>
      <c r="Y158" s="4"/>
    </row>
    <row r="159" ht="15.75" customHeight="1">
      <c r="A159" s="34" t="s">
        <v>149</v>
      </c>
      <c r="B159" s="34" t="s">
        <v>358</v>
      </c>
      <c r="C159" s="34" t="s">
        <v>359</v>
      </c>
      <c r="D159" s="4"/>
      <c r="E159" s="4"/>
      <c r="F159" s="4">
        <v>159.0</v>
      </c>
      <c r="H159" s="4"/>
      <c r="I159" s="21" t="b">
        <v>1</v>
      </c>
      <c r="L159" s="34" t="s">
        <v>360</v>
      </c>
      <c r="N159" s="4"/>
      <c r="S159" s="4">
        <v>11.0</v>
      </c>
      <c r="W159" s="4" t="str">
        <f>IFERROR(__xludf.DUMMYFUNCTION("""COMPUTED_VALUE"""),"yes_no_na2")</f>
        <v>yes_no_na2</v>
      </c>
      <c r="X159" s="4"/>
      <c r="Y159" s="4"/>
    </row>
    <row r="160" ht="15.75" customHeight="1">
      <c r="A160" s="4" t="s">
        <v>48</v>
      </c>
      <c r="B160" s="34" t="s">
        <v>361</v>
      </c>
      <c r="C160" s="34" t="s">
        <v>154</v>
      </c>
      <c r="D160" s="4"/>
      <c r="E160" s="4"/>
      <c r="F160" s="4">
        <v>160.0</v>
      </c>
      <c r="H160" s="4"/>
      <c r="I160" s="4"/>
      <c r="N160" s="4"/>
      <c r="S160" s="4">
        <v>9.0</v>
      </c>
      <c r="W160" s="4"/>
      <c r="X160" s="4" t="s">
        <v>32</v>
      </c>
      <c r="Y160" s="4"/>
    </row>
    <row r="161" ht="15.75" customHeight="1">
      <c r="A161" s="34" t="s">
        <v>149</v>
      </c>
      <c r="B161" s="34" t="s">
        <v>362</v>
      </c>
      <c r="C161" s="34" t="s">
        <v>363</v>
      </c>
      <c r="D161" s="4"/>
      <c r="E161" s="4"/>
      <c r="F161" s="4">
        <v>161.0</v>
      </c>
      <c r="H161" s="4"/>
      <c r="I161" s="21" t="b">
        <v>1</v>
      </c>
      <c r="L161" s="34" t="s">
        <v>364</v>
      </c>
      <c r="N161" s="4"/>
      <c r="S161" s="4">
        <v>10.0</v>
      </c>
      <c r="W161" s="4" t="str">
        <f>IFERROR(__xludf.DUMMYFUNCTION("""COMPUTED_VALUE"""),"yes_no_na2")</f>
        <v>yes_no_na2</v>
      </c>
      <c r="X161" s="4"/>
      <c r="Y161" s="4"/>
    </row>
    <row r="162" ht="15.75" customHeight="1">
      <c r="A162" s="4" t="s">
        <v>48</v>
      </c>
      <c r="B162" s="34" t="s">
        <v>365</v>
      </c>
      <c r="C162" s="34" t="s">
        <v>154</v>
      </c>
      <c r="D162" s="4"/>
      <c r="E162" s="4"/>
      <c r="F162" s="4">
        <v>162.0</v>
      </c>
      <c r="H162" s="4"/>
      <c r="I162" s="4"/>
      <c r="N162" s="4"/>
      <c r="S162" s="4">
        <v>9.0</v>
      </c>
      <c r="W162" s="4"/>
      <c r="X162" s="4" t="s">
        <v>32</v>
      </c>
      <c r="Y162" s="4"/>
    </row>
    <row r="163" ht="15.75" customHeight="1">
      <c r="A163" s="34" t="s">
        <v>149</v>
      </c>
      <c r="B163" s="34" t="s">
        <v>366</v>
      </c>
      <c r="C163" s="34" t="s">
        <v>367</v>
      </c>
      <c r="D163" s="4"/>
      <c r="E163" s="4"/>
      <c r="F163" s="4">
        <v>163.0</v>
      </c>
      <c r="H163" s="4"/>
      <c r="I163" s="21" t="b">
        <v>1</v>
      </c>
      <c r="L163" s="34" t="s">
        <v>368</v>
      </c>
      <c r="N163" s="4"/>
      <c r="S163" s="4">
        <v>9.0</v>
      </c>
      <c r="W163" s="4" t="str">
        <f>IFERROR(__xludf.DUMMYFUNCTION("""COMPUTED_VALUE"""),"yes_no_na2")</f>
        <v>yes_no_na2</v>
      </c>
      <c r="X163" s="4"/>
      <c r="Y163" s="4"/>
    </row>
    <row r="164" ht="15.75" customHeight="1">
      <c r="A164" s="4" t="s">
        <v>48</v>
      </c>
      <c r="B164" s="34" t="s">
        <v>369</v>
      </c>
      <c r="C164" s="34" t="s">
        <v>154</v>
      </c>
      <c r="D164" s="4"/>
      <c r="E164" s="4"/>
      <c r="F164" s="4">
        <v>164.0</v>
      </c>
      <c r="H164" s="4"/>
      <c r="I164" s="4"/>
      <c r="N164" s="4"/>
      <c r="S164" s="4">
        <v>9.0</v>
      </c>
      <c r="W164" s="4"/>
      <c r="X164" s="4" t="s">
        <v>32</v>
      </c>
      <c r="Y164" s="4"/>
    </row>
    <row r="165" ht="15.75" customHeight="1">
      <c r="A165" s="34" t="s">
        <v>149</v>
      </c>
      <c r="B165" s="34" t="s">
        <v>370</v>
      </c>
      <c r="C165" s="34" t="s">
        <v>371</v>
      </c>
      <c r="D165" s="4"/>
      <c r="E165" s="4"/>
      <c r="F165" s="4">
        <v>165.0</v>
      </c>
      <c r="H165" s="4"/>
      <c r="I165" s="21" t="b">
        <v>1</v>
      </c>
      <c r="L165" s="34" t="s">
        <v>372</v>
      </c>
      <c r="N165" s="34" t="s">
        <v>373</v>
      </c>
      <c r="S165" s="4">
        <v>9.0</v>
      </c>
      <c r="W165" s="4" t="str">
        <f>IFERROR(__xludf.DUMMYFUNCTION("""COMPUTED_VALUE"""),"yes_no_na2")</f>
        <v>yes_no_na2</v>
      </c>
      <c r="X165" s="4"/>
      <c r="Y165" s="4"/>
    </row>
    <row r="166" ht="15.75" customHeight="1">
      <c r="A166" s="4" t="s">
        <v>48</v>
      </c>
      <c r="B166" s="34" t="s">
        <v>374</v>
      </c>
      <c r="C166" s="34" t="s">
        <v>154</v>
      </c>
      <c r="D166" s="4"/>
      <c r="E166" s="4"/>
      <c r="F166" s="4">
        <v>166.0</v>
      </c>
      <c r="H166" s="4"/>
      <c r="I166" s="4"/>
      <c r="N166" s="34" t="s">
        <v>373</v>
      </c>
      <c r="S166" s="4">
        <v>9.0</v>
      </c>
      <c r="W166" s="4"/>
      <c r="X166" s="4" t="s">
        <v>32</v>
      </c>
      <c r="Y166" s="4"/>
    </row>
    <row r="167" ht="15.75" customHeight="1">
      <c r="A167" s="34" t="s">
        <v>167</v>
      </c>
      <c r="B167" s="34" t="s">
        <v>375</v>
      </c>
      <c r="C167" s="34" t="s">
        <v>376</v>
      </c>
      <c r="D167" s="4"/>
      <c r="E167" s="4"/>
      <c r="F167" s="4">
        <v>167.0</v>
      </c>
      <c r="H167" s="4"/>
      <c r="I167" s="21" t="b">
        <v>1</v>
      </c>
      <c r="L167" s="34" t="s">
        <v>377</v>
      </c>
      <c r="N167" s="4"/>
      <c r="S167" s="4">
        <v>9.0</v>
      </c>
      <c r="W167" s="4" t="str">
        <f>IFERROR(__xludf.DUMMYFUNCTION("""COMPUTED_VALUE"""),"yes_no_na3")</f>
        <v>yes_no_na3</v>
      </c>
      <c r="X167" s="4"/>
      <c r="Y167" s="4"/>
    </row>
    <row r="168" ht="15.75" customHeight="1">
      <c r="A168" s="4" t="s">
        <v>48</v>
      </c>
      <c r="B168" s="34" t="s">
        <v>378</v>
      </c>
      <c r="C168" s="34" t="s">
        <v>154</v>
      </c>
      <c r="D168" s="4"/>
      <c r="E168" s="4"/>
      <c r="F168" s="4">
        <v>168.0</v>
      </c>
      <c r="H168" s="4"/>
      <c r="I168" s="4"/>
      <c r="N168" s="4"/>
      <c r="S168" s="4">
        <v>9.0</v>
      </c>
      <c r="W168" s="4"/>
      <c r="X168" s="4" t="s">
        <v>32</v>
      </c>
      <c r="Y168" s="4"/>
    </row>
    <row r="169" ht="15.75" customHeight="1">
      <c r="A169" s="34" t="s">
        <v>167</v>
      </c>
      <c r="B169" s="34" t="s">
        <v>379</v>
      </c>
      <c r="C169" s="34" t="s">
        <v>380</v>
      </c>
      <c r="D169" s="4"/>
      <c r="E169" s="4"/>
      <c r="F169" s="4">
        <v>169.0</v>
      </c>
      <c r="H169" s="4"/>
      <c r="I169" s="21" t="b">
        <v>1</v>
      </c>
      <c r="L169" s="34" t="s">
        <v>381</v>
      </c>
      <c r="N169" s="34" t="s">
        <v>382</v>
      </c>
      <c r="S169" s="4">
        <v>9.0</v>
      </c>
      <c r="W169" s="4" t="str">
        <f>IFERROR(__xludf.DUMMYFUNCTION("""COMPUTED_VALUE"""),"yes_no_na3")</f>
        <v>yes_no_na3</v>
      </c>
      <c r="X169" s="4"/>
      <c r="Y169" s="4"/>
    </row>
    <row r="170" ht="15.75" customHeight="1">
      <c r="A170" s="4" t="s">
        <v>48</v>
      </c>
      <c r="B170" s="34" t="s">
        <v>383</v>
      </c>
      <c r="C170" s="34" t="s">
        <v>154</v>
      </c>
      <c r="D170" s="4"/>
      <c r="E170" s="4"/>
      <c r="F170" s="4">
        <v>170.0</v>
      </c>
      <c r="H170" s="4"/>
      <c r="I170" s="4"/>
      <c r="N170" s="34" t="s">
        <v>382</v>
      </c>
      <c r="S170" s="4">
        <v>9.0</v>
      </c>
      <c r="W170" s="4"/>
      <c r="X170" s="4" t="s">
        <v>32</v>
      </c>
      <c r="Y170" s="4"/>
    </row>
    <row r="171" ht="15.75" customHeight="1">
      <c r="A171" s="34" t="s">
        <v>149</v>
      </c>
      <c r="B171" s="34" t="s">
        <v>384</v>
      </c>
      <c r="C171" s="34" t="s">
        <v>385</v>
      </c>
      <c r="D171" s="4"/>
      <c r="E171" s="4"/>
      <c r="F171" s="4">
        <v>171.0</v>
      </c>
      <c r="H171" s="4"/>
      <c r="I171" s="21" t="b">
        <v>1</v>
      </c>
      <c r="L171" s="34" t="s">
        <v>386</v>
      </c>
      <c r="N171" s="4"/>
      <c r="S171" s="4">
        <v>9.0</v>
      </c>
      <c r="W171" s="4" t="str">
        <f>IFERROR(__xludf.DUMMYFUNCTION("""COMPUTED_VALUE"""),"yes_no_na2")</f>
        <v>yes_no_na2</v>
      </c>
      <c r="X171" s="4"/>
      <c r="Y171" s="4"/>
    </row>
    <row r="172" ht="15.75" customHeight="1">
      <c r="A172" s="4" t="s">
        <v>48</v>
      </c>
      <c r="B172" s="34" t="s">
        <v>387</v>
      </c>
      <c r="C172" s="34" t="s">
        <v>154</v>
      </c>
      <c r="D172" s="4"/>
      <c r="E172" s="4"/>
      <c r="F172" s="4">
        <v>172.0</v>
      </c>
      <c r="H172" s="4"/>
      <c r="I172" s="4"/>
      <c r="N172" s="4"/>
      <c r="S172" s="4">
        <v>9.0</v>
      </c>
      <c r="W172" s="4"/>
      <c r="X172" s="4" t="s">
        <v>32</v>
      </c>
      <c r="Y172" s="4"/>
    </row>
    <row r="173" ht="15.75" customHeight="1">
      <c r="A173" s="34" t="s">
        <v>149</v>
      </c>
      <c r="B173" s="34" t="s">
        <v>388</v>
      </c>
      <c r="C173" s="34" t="s">
        <v>389</v>
      </c>
      <c r="D173" s="4"/>
      <c r="E173" s="4"/>
      <c r="F173" s="4">
        <v>173.0</v>
      </c>
      <c r="H173" s="4"/>
      <c r="I173" s="21" t="b">
        <v>1</v>
      </c>
      <c r="L173" s="34" t="s">
        <v>390</v>
      </c>
      <c r="N173" s="4"/>
      <c r="S173" s="4">
        <v>9.0</v>
      </c>
      <c r="W173" s="4" t="str">
        <f>IFERROR(__xludf.DUMMYFUNCTION("""COMPUTED_VALUE"""),"yes_no_na2")</f>
        <v>yes_no_na2</v>
      </c>
      <c r="X173" s="4"/>
      <c r="Y173" s="4"/>
    </row>
    <row r="174" ht="15.75" customHeight="1">
      <c r="A174" s="4" t="s">
        <v>48</v>
      </c>
      <c r="B174" s="34" t="s">
        <v>391</v>
      </c>
      <c r="C174" s="34" t="s">
        <v>154</v>
      </c>
      <c r="D174" s="4"/>
      <c r="E174" s="4"/>
      <c r="F174" s="4">
        <v>174.0</v>
      </c>
      <c r="H174" s="4"/>
      <c r="I174" s="4"/>
      <c r="N174" s="4"/>
      <c r="S174" s="4">
        <v>9.0</v>
      </c>
      <c r="W174" s="4"/>
      <c r="X174" s="4" t="s">
        <v>32</v>
      </c>
      <c r="Y174" s="4"/>
    </row>
    <row r="175" ht="15.75" customHeight="1">
      <c r="A175" s="34" t="s">
        <v>39</v>
      </c>
      <c r="B175" s="34" t="s">
        <v>392</v>
      </c>
      <c r="D175" s="4"/>
      <c r="E175" s="4"/>
      <c r="F175" s="4">
        <v>175.0</v>
      </c>
      <c r="H175" s="34" t="s">
        <v>255</v>
      </c>
      <c r="I175" s="4"/>
      <c r="N175" s="4"/>
      <c r="S175" s="4">
        <v>9.0</v>
      </c>
      <c r="W175" s="4"/>
      <c r="X175" s="4" t="s">
        <v>32</v>
      </c>
      <c r="Y175" s="4"/>
    </row>
    <row r="176" ht="15.75" customHeight="1">
      <c r="A176" s="34" t="s">
        <v>212</v>
      </c>
      <c r="B176" s="34" t="s">
        <v>283</v>
      </c>
      <c r="C176" s="34" t="s">
        <v>393</v>
      </c>
      <c r="D176" s="4"/>
      <c r="E176" s="4"/>
      <c r="F176" s="4">
        <v>176.0</v>
      </c>
      <c r="H176" s="34" t="s">
        <v>2</v>
      </c>
      <c r="I176" s="4"/>
      <c r="N176" s="4"/>
      <c r="S176" s="4">
        <v>7.0</v>
      </c>
      <c r="W176" s="4" t="str">
        <f>IFERROR(__xludf.DUMMYFUNCTION("""COMPUTED_VALUE"""),"yes_no_na1")</f>
        <v>yes_no_na1</v>
      </c>
      <c r="X176" s="4"/>
      <c r="Y176" s="4"/>
    </row>
    <row r="177" ht="15.75" customHeight="1">
      <c r="A177" s="34" t="s">
        <v>212</v>
      </c>
      <c r="B177" s="34" t="s">
        <v>394</v>
      </c>
      <c r="C177" s="34" t="s">
        <v>395</v>
      </c>
      <c r="D177" s="4"/>
      <c r="E177" s="4"/>
      <c r="F177" s="4">
        <v>177.0</v>
      </c>
      <c r="H177" s="34" t="s">
        <v>261</v>
      </c>
      <c r="I177" s="4"/>
      <c r="L177" s="34" t="s">
        <v>396</v>
      </c>
      <c r="N177" s="4"/>
      <c r="S177" s="4">
        <v>4.0</v>
      </c>
      <c r="W177" s="4" t="str">
        <f>IFERROR(__xludf.DUMMYFUNCTION("""COMPUTED_VALUE"""),"yes_no_na1")</f>
        <v>yes_no_na1</v>
      </c>
      <c r="X177" s="4"/>
      <c r="Y177" s="4"/>
    </row>
    <row r="178" ht="15.75" customHeight="1">
      <c r="A178" s="34" t="s">
        <v>212</v>
      </c>
      <c r="B178" s="34" t="s">
        <v>397</v>
      </c>
      <c r="C178" s="34" t="s">
        <v>398</v>
      </c>
      <c r="D178" s="4"/>
      <c r="E178" s="4"/>
      <c r="F178" s="4">
        <v>178.0</v>
      </c>
      <c r="H178" s="34" t="s">
        <v>261</v>
      </c>
      <c r="I178" s="4"/>
      <c r="L178" s="34" t="s">
        <v>399</v>
      </c>
      <c r="N178" s="4"/>
      <c r="S178" s="4">
        <v>4.0</v>
      </c>
      <c r="W178" s="4" t="str">
        <f>IFERROR(__xludf.DUMMYFUNCTION("""COMPUTED_VALUE"""),"yes_no_na1")</f>
        <v>yes_no_na1</v>
      </c>
      <c r="X178" s="4"/>
      <c r="Y178" s="4"/>
    </row>
    <row r="179" ht="15.75" customHeight="1">
      <c r="A179" s="34" t="s">
        <v>212</v>
      </c>
      <c r="B179" s="34" t="s">
        <v>400</v>
      </c>
      <c r="C179" s="34" t="s">
        <v>401</v>
      </c>
      <c r="D179" s="4"/>
      <c r="E179" s="4"/>
      <c r="F179" s="4">
        <v>179.0</v>
      </c>
      <c r="H179" s="34" t="s">
        <v>261</v>
      </c>
      <c r="I179" s="4"/>
      <c r="L179" s="34" t="s">
        <v>402</v>
      </c>
      <c r="N179" s="4"/>
      <c r="S179" s="4">
        <v>4.0</v>
      </c>
      <c r="W179" s="4" t="str">
        <f>IFERROR(__xludf.DUMMYFUNCTION("""COMPUTED_VALUE"""),"yes_no_na1")</f>
        <v>yes_no_na1</v>
      </c>
      <c r="X179" s="4"/>
      <c r="Y179" s="4"/>
    </row>
    <row r="180" ht="15.75" customHeight="1">
      <c r="A180" s="34" t="s">
        <v>212</v>
      </c>
      <c r="B180" s="34" t="s">
        <v>403</v>
      </c>
      <c r="C180" s="34" t="s">
        <v>404</v>
      </c>
      <c r="D180" s="4"/>
      <c r="E180" s="4"/>
      <c r="F180" s="4">
        <v>180.0</v>
      </c>
      <c r="H180" s="34" t="s">
        <v>261</v>
      </c>
      <c r="I180" s="4"/>
      <c r="L180" s="34" t="s">
        <v>405</v>
      </c>
      <c r="N180" s="4"/>
      <c r="S180" s="4">
        <v>4.0</v>
      </c>
      <c r="W180" s="4" t="str">
        <f>IFERROR(__xludf.DUMMYFUNCTION("""COMPUTED_VALUE"""),"yes_no_na1")</f>
        <v>yes_no_na1</v>
      </c>
      <c r="X180" s="4"/>
      <c r="Y180" s="4"/>
    </row>
    <row r="181" ht="15.75" customHeight="1">
      <c r="A181" s="34" t="s">
        <v>212</v>
      </c>
      <c r="B181" s="34" t="s">
        <v>406</v>
      </c>
      <c r="C181" s="34" t="s">
        <v>407</v>
      </c>
      <c r="D181" s="4"/>
      <c r="E181" s="4"/>
      <c r="F181" s="4">
        <v>181.0</v>
      </c>
      <c r="H181" s="34" t="s">
        <v>261</v>
      </c>
      <c r="I181" s="4"/>
      <c r="L181" s="34" t="s">
        <v>408</v>
      </c>
      <c r="N181" s="4"/>
      <c r="S181" s="4">
        <v>4.0</v>
      </c>
      <c r="W181" s="4" t="str">
        <f>IFERROR(__xludf.DUMMYFUNCTION("""COMPUTED_VALUE"""),"yes_no_na1")</f>
        <v>yes_no_na1</v>
      </c>
      <c r="X181" s="4"/>
      <c r="Y181" s="4"/>
    </row>
    <row r="182" ht="15.75" customHeight="1">
      <c r="A182" s="34" t="s">
        <v>409</v>
      </c>
      <c r="B182" s="34" t="s">
        <v>410</v>
      </c>
      <c r="C182" s="34" t="s">
        <v>411</v>
      </c>
      <c r="D182" s="4"/>
      <c r="E182" s="4"/>
      <c r="F182" s="4">
        <v>182.0</v>
      </c>
      <c r="H182" s="34" t="s">
        <v>261</v>
      </c>
      <c r="I182" s="4"/>
      <c r="L182" s="34"/>
      <c r="N182" s="4"/>
      <c r="S182" s="4">
        <v>4.0</v>
      </c>
      <c r="W182" s="4" t="str">
        <f>IFERROR(__xludf.DUMMYFUNCTION("""COMPUTED_VALUE"""),"yes_no_na")</f>
        <v>yes_no_na</v>
      </c>
      <c r="X182" s="4"/>
      <c r="Y182" s="4"/>
    </row>
    <row r="183" ht="15.75" customHeight="1">
      <c r="A183" s="34" t="s">
        <v>48</v>
      </c>
      <c r="B183" s="34" t="s">
        <v>412</v>
      </c>
      <c r="C183" s="34" t="s">
        <v>154</v>
      </c>
      <c r="D183" s="4"/>
      <c r="E183" s="4"/>
      <c r="F183" s="4">
        <v>183.0</v>
      </c>
      <c r="H183" s="4"/>
      <c r="I183" s="4"/>
      <c r="N183" s="4"/>
      <c r="S183" s="4">
        <v>9.0</v>
      </c>
      <c r="W183" s="4"/>
      <c r="X183" s="4" t="s">
        <v>32</v>
      </c>
      <c r="Y183" s="4"/>
    </row>
    <row r="184" ht="15.75" customHeight="1">
      <c r="A184" s="34" t="s">
        <v>88</v>
      </c>
      <c r="B184" s="34"/>
      <c r="C184" s="34"/>
      <c r="D184" s="4"/>
      <c r="E184" s="4"/>
      <c r="F184" s="4">
        <v>184.0</v>
      </c>
      <c r="H184" s="4"/>
      <c r="I184" s="4"/>
      <c r="N184" s="4"/>
      <c r="S184" s="4"/>
      <c r="W184" s="4"/>
      <c r="X184" s="4" t="s">
        <v>32</v>
      </c>
      <c r="Y184" s="4"/>
    </row>
    <row r="185" ht="15.75" customHeight="1">
      <c r="A185" s="34" t="s">
        <v>167</v>
      </c>
      <c r="B185" s="34" t="s">
        <v>413</v>
      </c>
      <c r="C185" s="34" t="s">
        <v>414</v>
      </c>
      <c r="D185" s="4"/>
      <c r="E185" s="4"/>
      <c r="F185" s="4">
        <v>185.0</v>
      </c>
      <c r="H185" s="4"/>
      <c r="I185" s="21" t="b">
        <v>1</v>
      </c>
      <c r="L185" s="34" t="s">
        <v>415</v>
      </c>
      <c r="N185" s="4"/>
      <c r="S185" s="4">
        <v>12.0</v>
      </c>
      <c r="W185" s="4" t="str">
        <f>IFERROR(__xludf.DUMMYFUNCTION("""COMPUTED_VALUE"""),"yes_no_na3")</f>
        <v>yes_no_na3</v>
      </c>
      <c r="X185" s="4"/>
      <c r="Y185" s="4"/>
    </row>
    <row r="186" ht="15.75" customHeight="1">
      <c r="A186" s="4" t="s">
        <v>48</v>
      </c>
      <c r="B186" s="34" t="s">
        <v>416</v>
      </c>
      <c r="C186" s="34" t="s">
        <v>154</v>
      </c>
      <c r="D186" s="4"/>
      <c r="E186" s="4"/>
      <c r="F186" s="4">
        <v>186.0</v>
      </c>
      <c r="H186" s="4"/>
      <c r="I186" s="4"/>
      <c r="N186" s="4"/>
      <c r="S186" s="4">
        <v>9.0</v>
      </c>
      <c r="W186" s="4"/>
      <c r="X186" s="4" t="s">
        <v>32</v>
      </c>
      <c r="Y186" s="4"/>
    </row>
    <row r="187" ht="15.75" customHeight="1">
      <c r="A187" s="34" t="s">
        <v>167</v>
      </c>
      <c r="B187" s="34" t="s">
        <v>417</v>
      </c>
      <c r="C187" s="34" t="s">
        <v>418</v>
      </c>
      <c r="D187" s="4"/>
      <c r="E187" s="4"/>
      <c r="F187" s="4">
        <v>187.0</v>
      </c>
      <c r="H187" s="4"/>
      <c r="I187" s="21" t="b">
        <v>1</v>
      </c>
      <c r="L187" s="34" t="s">
        <v>419</v>
      </c>
      <c r="N187" s="34" t="s">
        <v>420</v>
      </c>
      <c r="S187" s="4">
        <v>9.0</v>
      </c>
      <c r="W187" s="4" t="str">
        <f>IFERROR(__xludf.DUMMYFUNCTION("""COMPUTED_VALUE"""),"yes_no_na3")</f>
        <v>yes_no_na3</v>
      </c>
      <c r="X187" s="4"/>
      <c r="Y187" s="4"/>
    </row>
    <row r="188" ht="15.75" customHeight="1">
      <c r="A188" s="4" t="s">
        <v>48</v>
      </c>
      <c r="B188" s="34" t="s">
        <v>421</v>
      </c>
      <c r="C188" s="34" t="s">
        <v>154</v>
      </c>
      <c r="D188" s="4"/>
      <c r="E188" s="4"/>
      <c r="F188" s="4">
        <v>188.0</v>
      </c>
      <c r="H188" s="4"/>
      <c r="I188" s="4"/>
      <c r="N188" s="34" t="s">
        <v>420</v>
      </c>
      <c r="S188" s="4">
        <v>9.0</v>
      </c>
      <c r="W188" s="4"/>
      <c r="X188" s="4" t="s">
        <v>32</v>
      </c>
      <c r="Y188" s="4"/>
    </row>
    <row r="189" ht="15.75" customHeight="1">
      <c r="A189" s="4" t="s">
        <v>33</v>
      </c>
      <c r="B189" s="34" t="s">
        <v>422</v>
      </c>
      <c r="C189" s="4" t="s">
        <v>423</v>
      </c>
      <c r="D189" s="4"/>
      <c r="E189" s="4"/>
      <c r="F189" s="4">
        <v>189.0</v>
      </c>
      <c r="H189" s="4"/>
      <c r="I189" s="4"/>
      <c r="M189" s="34" t="s">
        <v>424</v>
      </c>
      <c r="N189" s="4"/>
      <c r="S189" s="4">
        <v>9.0</v>
      </c>
      <c r="W189" s="4"/>
      <c r="X189" s="4" t="s">
        <v>32</v>
      </c>
      <c r="Y189" s="4"/>
    </row>
    <row r="190" ht="15.75" customHeight="1">
      <c r="A190" s="63" t="s">
        <v>88</v>
      </c>
      <c r="B190" s="63"/>
      <c r="C190" s="63"/>
      <c r="D190" s="63"/>
      <c r="E190" s="63"/>
      <c r="F190" s="63">
        <v>190.0</v>
      </c>
      <c r="G190" s="63"/>
      <c r="H190" s="63"/>
      <c r="I190" s="63"/>
      <c r="J190" s="63"/>
      <c r="K190" s="63"/>
      <c r="L190" s="63"/>
      <c r="M190" s="63"/>
      <c r="N190" s="63"/>
      <c r="O190" s="63"/>
      <c r="P190" s="63"/>
      <c r="Q190" s="63"/>
      <c r="R190" s="63"/>
      <c r="S190" s="63"/>
      <c r="T190" s="63"/>
      <c r="U190" s="63"/>
      <c r="V190" s="63"/>
      <c r="W190" s="63"/>
      <c r="X190" s="63" t="s">
        <v>32</v>
      </c>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row>
    <row r="191" ht="15.75" customHeight="1">
      <c r="A191" s="65" t="s">
        <v>39</v>
      </c>
      <c r="B191" s="65" t="s">
        <v>425</v>
      </c>
      <c r="C191" s="66" t="s">
        <v>426</v>
      </c>
      <c r="D191" s="65"/>
      <c r="E191" s="65"/>
      <c r="F191" s="65">
        <v>191.0</v>
      </c>
      <c r="G191" s="65"/>
      <c r="H191" s="65"/>
      <c r="I191" s="65"/>
      <c r="J191" s="65"/>
      <c r="K191" s="65"/>
      <c r="L191" s="65"/>
      <c r="M191" s="65"/>
      <c r="N191" s="65"/>
      <c r="O191" s="65"/>
      <c r="P191" s="65"/>
      <c r="Q191" s="65"/>
      <c r="R191" s="65"/>
      <c r="S191" s="65">
        <v>9.0</v>
      </c>
      <c r="T191" s="65"/>
      <c r="U191" s="65"/>
      <c r="V191" s="65"/>
      <c r="W191" s="65"/>
      <c r="X191" s="65" t="s">
        <v>32</v>
      </c>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row>
    <row r="192" ht="15.75" customHeight="1">
      <c r="A192" s="34" t="s">
        <v>427</v>
      </c>
      <c r="B192" s="34" t="s">
        <v>428</v>
      </c>
      <c r="C192" s="34" t="s">
        <v>429</v>
      </c>
      <c r="D192" s="4"/>
      <c r="E192" s="4"/>
      <c r="F192" s="4">
        <v>192.0</v>
      </c>
      <c r="H192" s="4"/>
      <c r="I192" s="21" t="b">
        <v>1</v>
      </c>
      <c r="L192" s="34" t="s">
        <v>430</v>
      </c>
      <c r="N192" s="4"/>
      <c r="S192" s="4">
        <v>11.0</v>
      </c>
      <c r="W192" s="4" t="str">
        <f>IFERROR(__xludf.DUMMYFUNCTION("""COMPUTED_VALUE"""),"yes_no_na5")</f>
        <v>yes_no_na5</v>
      </c>
      <c r="X192" s="4"/>
      <c r="Y192" s="4"/>
    </row>
    <row r="193" ht="15.75" customHeight="1">
      <c r="A193" s="4" t="s">
        <v>48</v>
      </c>
      <c r="B193" s="34" t="s">
        <v>431</v>
      </c>
      <c r="C193" s="4" t="s">
        <v>154</v>
      </c>
      <c r="D193" s="4"/>
      <c r="E193" s="4"/>
      <c r="F193" s="4">
        <v>193.0</v>
      </c>
      <c r="H193" s="4"/>
      <c r="I193" s="4"/>
      <c r="N193" s="4"/>
      <c r="S193" s="4">
        <v>9.0</v>
      </c>
      <c r="W193" s="4"/>
      <c r="X193" s="4" t="s">
        <v>32</v>
      </c>
      <c r="Y193" s="4"/>
    </row>
    <row r="194" ht="15.75" customHeight="1">
      <c r="A194" s="34" t="s">
        <v>42</v>
      </c>
      <c r="B194" s="34" t="s">
        <v>432</v>
      </c>
      <c r="C194" s="34" t="s">
        <v>433</v>
      </c>
      <c r="D194" s="4"/>
      <c r="E194" s="4"/>
      <c r="F194" s="4">
        <v>194.0</v>
      </c>
      <c r="H194" s="4"/>
      <c r="I194" s="4"/>
      <c r="N194" s="4"/>
      <c r="S194" s="4">
        <v>6.0</v>
      </c>
      <c r="W194" s="4"/>
      <c r="X194" s="4" t="s">
        <v>32</v>
      </c>
      <c r="Y194" s="4"/>
    </row>
    <row r="195" ht="15.75" customHeight="1">
      <c r="A195" s="34" t="s">
        <v>149</v>
      </c>
      <c r="B195" s="34" t="s">
        <v>434</v>
      </c>
      <c r="C195" s="34" t="s">
        <v>435</v>
      </c>
      <c r="D195" s="4"/>
      <c r="E195" s="4"/>
      <c r="F195" s="4">
        <v>195.0</v>
      </c>
      <c r="H195" s="4"/>
      <c r="I195" s="21" t="b">
        <v>1</v>
      </c>
      <c r="L195" s="34" t="s">
        <v>436</v>
      </c>
      <c r="N195" s="4"/>
      <c r="S195" s="4">
        <v>9.0</v>
      </c>
      <c r="W195" s="4" t="str">
        <f>IFERROR(__xludf.DUMMYFUNCTION("""COMPUTED_VALUE"""),"yes_no_na2")</f>
        <v>yes_no_na2</v>
      </c>
      <c r="X195" s="4"/>
      <c r="Y195" s="4"/>
    </row>
    <row r="196" ht="15.75" customHeight="1">
      <c r="A196" s="4" t="s">
        <v>48</v>
      </c>
      <c r="B196" s="34" t="s">
        <v>437</v>
      </c>
      <c r="C196" s="4" t="s">
        <v>154</v>
      </c>
      <c r="D196" s="4"/>
      <c r="E196" s="4"/>
      <c r="F196" s="4">
        <v>196.0</v>
      </c>
      <c r="H196" s="4"/>
      <c r="I196" s="4"/>
      <c r="N196" s="4"/>
      <c r="S196" s="4">
        <v>9.0</v>
      </c>
      <c r="W196" s="4"/>
      <c r="X196" s="4" t="s">
        <v>32</v>
      </c>
      <c r="Y196" s="4"/>
    </row>
    <row r="197" ht="15.75" customHeight="1">
      <c r="A197" s="34" t="s">
        <v>42</v>
      </c>
      <c r="B197" s="34" t="s">
        <v>438</v>
      </c>
      <c r="C197" s="34" t="s">
        <v>439</v>
      </c>
      <c r="D197" s="4"/>
      <c r="E197" s="4"/>
      <c r="F197" s="4">
        <v>197.0</v>
      </c>
      <c r="H197" s="4"/>
      <c r="I197" s="4"/>
      <c r="N197" s="4"/>
      <c r="S197" s="4">
        <v>6.0</v>
      </c>
      <c r="W197" s="4"/>
      <c r="X197" s="4" t="s">
        <v>32</v>
      </c>
      <c r="Y197" s="4"/>
    </row>
    <row r="198" ht="15.75" customHeight="1">
      <c r="A198" s="34" t="s">
        <v>149</v>
      </c>
      <c r="B198" s="34" t="s">
        <v>440</v>
      </c>
      <c r="C198" s="34" t="s">
        <v>441</v>
      </c>
      <c r="D198" s="4"/>
      <c r="E198" s="4"/>
      <c r="F198" s="4">
        <v>198.0</v>
      </c>
      <c r="H198" s="4"/>
      <c r="I198" s="21" t="b">
        <v>1</v>
      </c>
      <c r="L198" s="34" t="s">
        <v>442</v>
      </c>
      <c r="N198" s="4"/>
      <c r="S198" s="4">
        <v>7.0</v>
      </c>
      <c r="W198" s="4" t="str">
        <f>IFERROR(__xludf.DUMMYFUNCTION("""COMPUTED_VALUE"""),"yes_no_na2")</f>
        <v>yes_no_na2</v>
      </c>
      <c r="X198" s="4"/>
      <c r="Y198" s="4"/>
    </row>
    <row r="199" ht="18.0" customHeight="1">
      <c r="A199" s="4" t="s">
        <v>48</v>
      </c>
      <c r="B199" s="34" t="s">
        <v>443</v>
      </c>
      <c r="C199" s="4" t="s">
        <v>154</v>
      </c>
      <c r="D199" s="4"/>
      <c r="E199" s="4"/>
      <c r="F199" s="4">
        <v>199.0</v>
      </c>
      <c r="H199" s="4"/>
      <c r="I199" s="4"/>
      <c r="N199" s="4"/>
      <c r="S199" s="4">
        <v>9.0</v>
      </c>
      <c r="W199" s="4"/>
      <c r="X199" s="4" t="s">
        <v>32</v>
      </c>
      <c r="Y199" s="4"/>
    </row>
    <row r="200" ht="18.0" customHeight="1">
      <c r="A200" s="34" t="s">
        <v>42</v>
      </c>
      <c r="B200" s="34" t="s">
        <v>444</v>
      </c>
      <c r="C200" s="34" t="s">
        <v>445</v>
      </c>
      <c r="D200" s="4"/>
      <c r="E200" s="4"/>
      <c r="F200" s="4">
        <v>200.0</v>
      </c>
      <c r="H200" s="4"/>
      <c r="I200" s="4"/>
      <c r="N200" s="4"/>
      <c r="S200" s="4">
        <v>6.0</v>
      </c>
      <c r="W200" s="4"/>
      <c r="X200" s="4" t="s">
        <v>32</v>
      </c>
      <c r="Y200" s="4"/>
    </row>
    <row r="201" ht="15.75" customHeight="1">
      <c r="A201" s="4" t="s">
        <v>149</v>
      </c>
      <c r="B201" s="4" t="s">
        <v>446</v>
      </c>
      <c r="C201" s="34" t="s">
        <v>447</v>
      </c>
      <c r="D201" s="4"/>
      <c r="E201" s="4"/>
      <c r="F201" s="4">
        <v>201.0</v>
      </c>
      <c r="H201" s="4"/>
      <c r="I201" s="21" t="b">
        <v>1</v>
      </c>
      <c r="L201" s="4" t="s">
        <v>448</v>
      </c>
      <c r="N201" s="4"/>
      <c r="S201" s="4">
        <v>9.0</v>
      </c>
      <c r="W201" s="4" t="str">
        <f>IFERROR(__xludf.DUMMYFUNCTION("""COMPUTED_VALUE"""),"yes_no_na2")</f>
        <v>yes_no_na2</v>
      </c>
      <c r="X201" s="4"/>
      <c r="Y201" s="4"/>
    </row>
    <row r="202" ht="15.75" customHeight="1">
      <c r="A202" s="4" t="s">
        <v>48</v>
      </c>
      <c r="B202" s="34" t="s">
        <v>449</v>
      </c>
      <c r="C202" s="4" t="s">
        <v>154</v>
      </c>
      <c r="D202" s="4"/>
      <c r="E202" s="4"/>
      <c r="F202" s="4">
        <v>202.0</v>
      </c>
      <c r="H202" s="4"/>
      <c r="I202" s="4"/>
      <c r="N202" s="4"/>
      <c r="S202" s="4">
        <v>9.0</v>
      </c>
      <c r="W202" s="4"/>
      <c r="X202" s="4" t="s">
        <v>32</v>
      </c>
      <c r="Y202" s="4"/>
    </row>
    <row r="203" ht="15.75" customHeight="1">
      <c r="A203" s="4" t="s">
        <v>149</v>
      </c>
      <c r="B203" s="34" t="s">
        <v>450</v>
      </c>
      <c r="C203" s="34" t="s">
        <v>451</v>
      </c>
      <c r="D203" s="4"/>
      <c r="E203" s="4"/>
      <c r="F203" s="4">
        <v>203.0</v>
      </c>
      <c r="H203" s="4"/>
      <c r="I203" s="21" t="b">
        <v>1</v>
      </c>
      <c r="L203" s="34" t="s">
        <v>452</v>
      </c>
      <c r="N203" s="4"/>
      <c r="S203" s="4">
        <v>7.0</v>
      </c>
      <c r="W203" s="4" t="str">
        <f>IFERROR(__xludf.DUMMYFUNCTION("""COMPUTED_VALUE"""),"yes_no_na2")</f>
        <v>yes_no_na2</v>
      </c>
      <c r="X203" s="4"/>
      <c r="Y203" s="4"/>
    </row>
    <row r="204" ht="15.75" customHeight="1">
      <c r="A204" s="4" t="s">
        <v>48</v>
      </c>
      <c r="B204" s="34" t="s">
        <v>453</v>
      </c>
      <c r="C204" s="4" t="s">
        <v>154</v>
      </c>
      <c r="D204" s="4"/>
      <c r="E204" s="4"/>
      <c r="F204" s="4">
        <v>204.0</v>
      </c>
      <c r="H204" s="4"/>
      <c r="I204" s="4"/>
      <c r="N204" s="4"/>
      <c r="S204" s="4">
        <v>9.0</v>
      </c>
      <c r="W204" s="4"/>
      <c r="X204" s="4" t="s">
        <v>32</v>
      </c>
      <c r="Y204" s="4"/>
    </row>
    <row r="205" ht="15.75" customHeight="1">
      <c r="A205" s="4" t="s">
        <v>42</v>
      </c>
      <c r="B205" s="34" t="s">
        <v>454</v>
      </c>
      <c r="C205" s="34" t="s">
        <v>455</v>
      </c>
      <c r="D205" s="4"/>
      <c r="E205" s="4"/>
      <c r="F205" s="4">
        <v>205.0</v>
      </c>
      <c r="H205" s="4"/>
      <c r="I205" s="4"/>
      <c r="N205" s="4"/>
      <c r="S205" s="4">
        <v>6.0</v>
      </c>
      <c r="W205" s="4"/>
      <c r="X205" s="4" t="s">
        <v>32</v>
      </c>
      <c r="Y205" s="4"/>
    </row>
    <row r="206" ht="15.75" customHeight="1">
      <c r="A206" s="4" t="s">
        <v>149</v>
      </c>
      <c r="B206" s="4" t="s">
        <v>456</v>
      </c>
      <c r="C206" s="4" t="s">
        <v>457</v>
      </c>
      <c r="D206" s="4"/>
      <c r="E206" s="4"/>
      <c r="F206" s="4">
        <v>206.0</v>
      </c>
      <c r="H206" s="4"/>
      <c r="I206" s="21" t="b">
        <v>1</v>
      </c>
      <c r="L206" s="4" t="s">
        <v>458</v>
      </c>
      <c r="N206" s="4"/>
      <c r="S206" s="4">
        <v>7.0</v>
      </c>
      <c r="W206" s="4" t="str">
        <f>IFERROR(__xludf.DUMMYFUNCTION("""COMPUTED_VALUE"""),"yes_no_na2")</f>
        <v>yes_no_na2</v>
      </c>
      <c r="X206" s="4"/>
      <c r="Y206" s="4"/>
    </row>
    <row r="207" ht="15.75" customHeight="1">
      <c r="A207" s="4" t="s">
        <v>48</v>
      </c>
      <c r="B207" s="34" t="s">
        <v>459</v>
      </c>
      <c r="C207" s="4" t="s">
        <v>154</v>
      </c>
      <c r="D207" s="4"/>
      <c r="E207" s="4"/>
      <c r="F207" s="4">
        <v>207.0</v>
      </c>
      <c r="H207" s="4"/>
      <c r="I207" s="4"/>
      <c r="N207" s="4"/>
      <c r="S207" s="4">
        <v>9.0</v>
      </c>
      <c r="W207" s="4"/>
      <c r="X207" s="4" t="s">
        <v>32</v>
      </c>
      <c r="Y207" s="4"/>
    </row>
    <row r="208" ht="15.75" customHeight="1">
      <c r="A208" s="34" t="s">
        <v>149</v>
      </c>
      <c r="B208" s="4" t="s">
        <v>460</v>
      </c>
      <c r="C208" s="4" t="s">
        <v>461</v>
      </c>
      <c r="D208" s="4"/>
      <c r="E208" s="4"/>
      <c r="F208" s="4">
        <v>208.0</v>
      </c>
      <c r="H208" s="4"/>
      <c r="I208" s="21" t="b">
        <v>1</v>
      </c>
      <c r="L208" s="34" t="s">
        <v>462</v>
      </c>
      <c r="N208" s="4"/>
      <c r="S208" s="4">
        <v>8.0</v>
      </c>
      <c r="W208" s="4" t="str">
        <f>IFERROR(__xludf.DUMMYFUNCTION("""COMPUTED_VALUE"""),"yes_no_na2")</f>
        <v>yes_no_na2</v>
      </c>
      <c r="X208" s="4"/>
      <c r="Y208" s="4"/>
    </row>
    <row r="209" ht="15.75" customHeight="1">
      <c r="A209" s="4" t="s">
        <v>48</v>
      </c>
      <c r="B209" s="34" t="s">
        <v>463</v>
      </c>
      <c r="C209" s="4" t="s">
        <v>154</v>
      </c>
      <c r="D209" s="4"/>
      <c r="E209" s="4"/>
      <c r="F209" s="4">
        <v>209.0</v>
      </c>
      <c r="H209" s="4"/>
      <c r="I209" s="4"/>
      <c r="N209" s="4"/>
      <c r="S209" s="4">
        <v>9.0</v>
      </c>
      <c r="W209" s="4"/>
      <c r="X209" s="4" t="s">
        <v>32</v>
      </c>
      <c r="Y209" s="4"/>
    </row>
    <row r="210" ht="15.75" customHeight="1">
      <c r="A210" s="4" t="s">
        <v>42</v>
      </c>
      <c r="B210" s="34" t="s">
        <v>464</v>
      </c>
      <c r="C210" s="34" t="s">
        <v>465</v>
      </c>
      <c r="D210" s="4"/>
      <c r="E210" s="4"/>
      <c r="F210" s="4">
        <v>210.0</v>
      </c>
      <c r="H210" s="4"/>
      <c r="I210" s="4"/>
      <c r="N210" s="4"/>
      <c r="S210" s="4">
        <v>6.0</v>
      </c>
      <c r="W210" s="4"/>
      <c r="X210" s="4" t="s">
        <v>32</v>
      </c>
      <c r="Y210" s="4"/>
    </row>
    <row r="211" ht="15.75" customHeight="1">
      <c r="A211" s="4" t="s">
        <v>149</v>
      </c>
      <c r="B211" s="4" t="s">
        <v>466</v>
      </c>
      <c r="C211" s="4" t="s">
        <v>467</v>
      </c>
      <c r="D211" s="4"/>
      <c r="E211" s="4"/>
      <c r="F211" s="4">
        <v>211.0</v>
      </c>
      <c r="H211" s="4"/>
      <c r="I211" s="21" t="b">
        <v>1</v>
      </c>
      <c r="L211" s="4" t="s">
        <v>468</v>
      </c>
      <c r="N211" s="4"/>
      <c r="S211" s="4">
        <v>8.0</v>
      </c>
      <c r="W211" s="4" t="str">
        <f>IFERROR(__xludf.DUMMYFUNCTION("""COMPUTED_VALUE"""),"yes_no_na2")</f>
        <v>yes_no_na2</v>
      </c>
      <c r="X211" s="4"/>
      <c r="Y211" s="4"/>
    </row>
    <row r="212" ht="15.75" customHeight="1">
      <c r="A212" s="4" t="s">
        <v>48</v>
      </c>
      <c r="B212" s="34" t="s">
        <v>469</v>
      </c>
      <c r="C212" s="4" t="s">
        <v>154</v>
      </c>
      <c r="D212" s="4"/>
      <c r="E212" s="4"/>
      <c r="F212" s="4">
        <v>212.0</v>
      </c>
      <c r="H212" s="4"/>
      <c r="I212" s="4"/>
      <c r="N212" s="4"/>
      <c r="S212" s="4">
        <v>9.0</v>
      </c>
      <c r="W212" s="4"/>
      <c r="X212" s="4" t="s">
        <v>32</v>
      </c>
      <c r="Y212" s="4"/>
    </row>
    <row r="213" ht="15.75" customHeight="1">
      <c r="A213" s="4" t="s">
        <v>149</v>
      </c>
      <c r="B213" s="4" t="s">
        <v>470</v>
      </c>
      <c r="C213" s="34" t="s">
        <v>471</v>
      </c>
      <c r="D213" s="4"/>
      <c r="E213" s="4"/>
      <c r="F213" s="4">
        <v>213.0</v>
      </c>
      <c r="H213" s="4"/>
      <c r="I213" s="21" t="b">
        <v>1</v>
      </c>
      <c r="L213" s="4" t="s">
        <v>472</v>
      </c>
      <c r="N213" s="4"/>
      <c r="S213" s="4">
        <v>8.0</v>
      </c>
      <c r="W213" s="4" t="str">
        <f>IFERROR(__xludf.DUMMYFUNCTION("""COMPUTED_VALUE"""),"yes_no_na2")</f>
        <v>yes_no_na2</v>
      </c>
      <c r="X213" s="4"/>
      <c r="Y213" s="4"/>
    </row>
    <row r="214" ht="15.75" customHeight="1">
      <c r="A214" s="4" t="s">
        <v>48</v>
      </c>
      <c r="B214" s="34" t="s">
        <v>473</v>
      </c>
      <c r="C214" s="4" t="s">
        <v>154</v>
      </c>
      <c r="D214" s="4"/>
      <c r="E214" s="4"/>
      <c r="F214" s="4">
        <v>214.0</v>
      </c>
      <c r="H214" s="4"/>
      <c r="I214" s="4"/>
      <c r="N214" s="4"/>
      <c r="S214" s="4">
        <v>9.0</v>
      </c>
      <c r="W214" s="4"/>
      <c r="X214" s="4" t="s">
        <v>32</v>
      </c>
      <c r="Y214" s="4"/>
    </row>
    <row r="215" ht="15.75" customHeight="1">
      <c r="A215" s="34" t="s">
        <v>212</v>
      </c>
      <c r="B215" s="34" t="s">
        <v>474</v>
      </c>
      <c r="C215" s="34" t="s">
        <v>475</v>
      </c>
      <c r="D215" s="4"/>
      <c r="E215" s="4"/>
      <c r="F215" s="4">
        <v>215.0</v>
      </c>
      <c r="H215" s="4"/>
      <c r="I215" s="21" t="b">
        <v>1</v>
      </c>
      <c r="L215" s="34" t="s">
        <v>476</v>
      </c>
      <c r="N215" s="4"/>
      <c r="S215" s="4">
        <v>8.0</v>
      </c>
      <c r="W215" s="4" t="str">
        <f>IFERROR(__xludf.DUMMYFUNCTION("""COMPUTED_VALUE"""),"yes_no_na1")</f>
        <v>yes_no_na1</v>
      </c>
      <c r="X215" s="4"/>
      <c r="Y215" s="4"/>
    </row>
    <row r="216" ht="15.75" customHeight="1">
      <c r="A216" s="4" t="s">
        <v>48</v>
      </c>
      <c r="B216" s="34" t="s">
        <v>477</v>
      </c>
      <c r="C216" s="4" t="s">
        <v>154</v>
      </c>
      <c r="D216" s="4"/>
      <c r="E216" s="4"/>
      <c r="F216" s="4">
        <v>216.0</v>
      </c>
      <c r="H216" s="4"/>
      <c r="I216" s="4"/>
      <c r="N216" s="4"/>
      <c r="S216" s="4">
        <v>9.0</v>
      </c>
      <c r="W216" s="4"/>
      <c r="X216" s="4" t="s">
        <v>32</v>
      </c>
      <c r="Y216" s="4"/>
    </row>
    <row r="217" ht="15.75" customHeight="1">
      <c r="A217" s="4" t="s">
        <v>149</v>
      </c>
      <c r="B217" s="34" t="s">
        <v>478</v>
      </c>
      <c r="C217" s="34" t="s">
        <v>447</v>
      </c>
      <c r="D217" s="4"/>
      <c r="E217" s="4"/>
      <c r="F217" s="4">
        <v>217.0</v>
      </c>
      <c r="H217" s="4"/>
      <c r="I217" s="21" t="b">
        <v>1</v>
      </c>
      <c r="L217" s="34" t="s">
        <v>479</v>
      </c>
      <c r="N217" s="4"/>
      <c r="S217" s="4">
        <v>11.0</v>
      </c>
      <c r="W217" s="4" t="str">
        <f>IFERROR(__xludf.DUMMYFUNCTION("""COMPUTED_VALUE"""),"yes_no_na2")</f>
        <v>yes_no_na2</v>
      </c>
      <c r="X217" s="4"/>
      <c r="Y217" s="4"/>
    </row>
    <row r="218" ht="15.75" customHeight="1">
      <c r="A218" s="4" t="s">
        <v>48</v>
      </c>
      <c r="B218" s="34" t="s">
        <v>480</v>
      </c>
      <c r="C218" s="4" t="s">
        <v>154</v>
      </c>
      <c r="D218" s="4"/>
      <c r="E218" s="4"/>
      <c r="F218" s="4">
        <v>218.0</v>
      </c>
      <c r="H218" s="4"/>
      <c r="I218" s="4"/>
      <c r="N218" s="4"/>
      <c r="S218" s="4">
        <v>9.0</v>
      </c>
      <c r="W218" s="4"/>
      <c r="X218" s="4" t="s">
        <v>32</v>
      </c>
      <c r="Y218" s="4"/>
    </row>
    <row r="219" ht="15.75" customHeight="1">
      <c r="A219" s="4" t="s">
        <v>149</v>
      </c>
      <c r="B219" s="34" t="s">
        <v>481</v>
      </c>
      <c r="C219" s="34" t="s">
        <v>482</v>
      </c>
      <c r="D219" s="4"/>
      <c r="E219" s="4"/>
      <c r="F219" s="4">
        <v>219.0</v>
      </c>
      <c r="H219" s="4"/>
      <c r="I219" s="21" t="b">
        <v>1</v>
      </c>
      <c r="L219" s="34" t="s">
        <v>483</v>
      </c>
      <c r="N219" s="4"/>
      <c r="S219" s="4">
        <v>7.0</v>
      </c>
      <c r="W219" s="4" t="str">
        <f>IFERROR(__xludf.DUMMYFUNCTION("""COMPUTED_VALUE"""),"yes_no_na2")</f>
        <v>yes_no_na2</v>
      </c>
      <c r="X219" s="4"/>
      <c r="Y219" s="4"/>
    </row>
    <row r="220" ht="15.75" customHeight="1">
      <c r="A220" s="4" t="s">
        <v>48</v>
      </c>
      <c r="B220" s="34" t="s">
        <v>484</v>
      </c>
      <c r="C220" s="4" t="s">
        <v>154</v>
      </c>
      <c r="D220" s="4"/>
      <c r="E220" s="4"/>
      <c r="F220" s="4">
        <v>220.0</v>
      </c>
      <c r="H220" s="4"/>
      <c r="I220" s="4"/>
      <c r="N220" s="4"/>
      <c r="S220" s="4">
        <v>9.0</v>
      </c>
      <c r="W220" s="4"/>
      <c r="X220" s="4" t="s">
        <v>32</v>
      </c>
      <c r="Y220" s="4"/>
    </row>
    <row r="221" ht="15.75" customHeight="1">
      <c r="A221" s="4" t="s">
        <v>42</v>
      </c>
      <c r="B221" s="34" t="s">
        <v>485</v>
      </c>
      <c r="C221" s="34" t="s">
        <v>486</v>
      </c>
      <c r="D221" s="4"/>
      <c r="E221" s="4"/>
      <c r="F221" s="4">
        <v>221.0</v>
      </c>
      <c r="H221" s="4"/>
      <c r="I221" s="4"/>
      <c r="N221" s="4"/>
      <c r="S221" s="4">
        <v>6.0</v>
      </c>
      <c r="W221" s="4"/>
      <c r="X221" s="4" t="s">
        <v>32</v>
      </c>
      <c r="Y221" s="4"/>
    </row>
    <row r="222" ht="15.75" customHeight="1">
      <c r="A222" s="56" t="s">
        <v>33</v>
      </c>
      <c r="B222" s="67" t="s">
        <v>487</v>
      </c>
      <c r="C222" s="56" t="s">
        <v>488</v>
      </c>
      <c r="D222" s="56"/>
      <c r="E222" s="56"/>
      <c r="F222" s="56">
        <v>222.0</v>
      </c>
      <c r="G222" s="56"/>
      <c r="H222" s="56"/>
      <c r="I222" s="56"/>
      <c r="J222" s="56"/>
      <c r="K222" s="56"/>
      <c r="L222" s="56"/>
      <c r="M222" s="67" t="s">
        <v>489</v>
      </c>
      <c r="N222" s="56"/>
      <c r="O222" s="56"/>
      <c r="P222" s="56"/>
      <c r="Q222" s="56"/>
      <c r="R222" s="56"/>
      <c r="S222" s="56">
        <v>9.0</v>
      </c>
      <c r="T222" s="56"/>
      <c r="U222" s="56"/>
      <c r="V222" s="56"/>
      <c r="W222" s="56"/>
      <c r="X222" s="56" t="s">
        <v>32</v>
      </c>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row>
    <row r="223" ht="15.75" customHeight="1">
      <c r="A223" s="65" t="s">
        <v>88</v>
      </c>
      <c r="B223" s="65"/>
      <c r="C223" s="65"/>
      <c r="D223" s="65"/>
      <c r="E223" s="65"/>
      <c r="F223" s="65">
        <v>223.0</v>
      </c>
      <c r="G223" s="65"/>
      <c r="H223" s="65"/>
      <c r="I223" s="65"/>
      <c r="J223" s="65"/>
      <c r="K223" s="65"/>
      <c r="L223" s="65"/>
      <c r="M223" s="65"/>
      <c r="N223" s="65"/>
      <c r="O223" s="65"/>
      <c r="P223" s="65"/>
      <c r="Q223" s="65"/>
      <c r="R223" s="65"/>
      <c r="S223" s="65"/>
      <c r="T223" s="65"/>
      <c r="U223" s="65"/>
      <c r="V223" s="65"/>
      <c r="W223" s="65"/>
      <c r="X223" s="65" t="s">
        <v>32</v>
      </c>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row>
    <row r="224" ht="15.75" customHeight="1">
      <c r="A224" s="68" t="s">
        <v>39</v>
      </c>
      <c r="B224" s="68" t="s">
        <v>490</v>
      </c>
      <c r="C224" s="69" t="s">
        <v>491</v>
      </c>
      <c r="D224" s="68"/>
      <c r="E224" s="68"/>
      <c r="F224" s="68">
        <v>224.0</v>
      </c>
      <c r="G224" s="68"/>
      <c r="H224" s="68"/>
      <c r="I224" s="68"/>
      <c r="J224" s="68"/>
      <c r="K224" s="68"/>
      <c r="L224" s="68"/>
      <c r="M224" s="68"/>
      <c r="N224" s="68"/>
      <c r="O224" s="68"/>
      <c r="P224" s="68"/>
      <c r="Q224" s="68"/>
      <c r="R224" s="68"/>
      <c r="S224" s="68">
        <v>10.0</v>
      </c>
      <c r="T224" s="68"/>
      <c r="U224" s="68"/>
      <c r="V224" s="68"/>
      <c r="W224" s="68"/>
      <c r="X224" s="68" t="s">
        <v>32</v>
      </c>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row>
    <row r="225" ht="15.75" customHeight="1">
      <c r="A225" s="34" t="s">
        <v>167</v>
      </c>
      <c r="B225" s="4" t="s">
        <v>492</v>
      </c>
      <c r="C225" s="34" t="s">
        <v>493</v>
      </c>
      <c r="D225" s="4"/>
      <c r="E225" s="4"/>
      <c r="F225" s="4">
        <v>225.0</v>
      </c>
      <c r="H225" s="4"/>
      <c r="I225" s="21" t="b">
        <v>1</v>
      </c>
      <c r="L225" s="34" t="s">
        <v>494</v>
      </c>
      <c r="N225" s="4"/>
      <c r="S225" s="4">
        <v>9.0</v>
      </c>
      <c r="W225" s="4" t="str">
        <f>IFERROR(__xludf.DUMMYFUNCTION("""COMPUTED_VALUE"""),"yes_no_na3")</f>
        <v>yes_no_na3</v>
      </c>
      <c r="X225" s="4"/>
      <c r="Y225" s="4"/>
    </row>
    <row r="226" ht="15.75" customHeight="1">
      <c r="A226" s="4" t="s">
        <v>48</v>
      </c>
      <c r="B226" s="34" t="s">
        <v>495</v>
      </c>
      <c r="C226" s="4" t="s">
        <v>154</v>
      </c>
      <c r="D226" s="4"/>
      <c r="E226" s="4"/>
      <c r="F226" s="4">
        <v>226.0</v>
      </c>
      <c r="H226" s="4"/>
      <c r="I226" s="4"/>
      <c r="N226" s="4"/>
      <c r="S226" s="4">
        <v>9.0</v>
      </c>
      <c r="W226" s="4"/>
      <c r="X226" s="4" t="s">
        <v>32</v>
      </c>
      <c r="Y226" s="4"/>
    </row>
    <row r="227" ht="15.75" customHeight="1">
      <c r="A227" s="4" t="s">
        <v>42</v>
      </c>
      <c r="B227" s="34" t="s">
        <v>496</v>
      </c>
      <c r="C227" s="4" t="s">
        <v>497</v>
      </c>
      <c r="D227" s="4"/>
      <c r="E227" s="4"/>
      <c r="F227" s="4">
        <v>227.0</v>
      </c>
      <c r="H227" s="4"/>
      <c r="I227" s="4"/>
      <c r="N227" s="4"/>
      <c r="S227" s="4">
        <v>6.0</v>
      </c>
      <c r="W227" s="4"/>
      <c r="X227" s="4" t="s">
        <v>32</v>
      </c>
      <c r="Y227" s="4"/>
    </row>
    <row r="228" ht="15.75" customHeight="1">
      <c r="A228" s="34" t="s">
        <v>167</v>
      </c>
      <c r="B228" s="4" t="s">
        <v>498</v>
      </c>
      <c r="C228" s="34" t="s">
        <v>499</v>
      </c>
      <c r="D228" s="4"/>
      <c r="E228" s="4"/>
      <c r="F228" s="4">
        <v>228.0</v>
      </c>
      <c r="H228" s="4"/>
      <c r="I228" s="21" t="b">
        <v>1</v>
      </c>
      <c r="L228" s="34" t="s">
        <v>500</v>
      </c>
      <c r="N228" s="4"/>
      <c r="S228" s="4">
        <v>9.0</v>
      </c>
      <c r="W228" s="4" t="str">
        <f>IFERROR(__xludf.DUMMYFUNCTION("""COMPUTED_VALUE"""),"yes_no_na3")</f>
        <v>yes_no_na3</v>
      </c>
      <c r="X228" s="4"/>
      <c r="Y228" s="4"/>
    </row>
    <row r="229" ht="15.75" customHeight="1">
      <c r="A229" s="4" t="s">
        <v>48</v>
      </c>
      <c r="B229" s="34" t="s">
        <v>501</v>
      </c>
      <c r="C229" s="4" t="s">
        <v>154</v>
      </c>
      <c r="D229" s="4"/>
      <c r="E229" s="4"/>
      <c r="F229" s="4">
        <v>229.0</v>
      </c>
      <c r="H229" s="4"/>
      <c r="I229" s="4"/>
      <c r="N229" s="4"/>
      <c r="S229" s="4">
        <v>9.0</v>
      </c>
      <c r="W229" s="4"/>
      <c r="X229" s="4" t="s">
        <v>32</v>
      </c>
      <c r="Y229" s="4"/>
    </row>
    <row r="230" ht="15.75" customHeight="1">
      <c r="A230" s="4" t="s">
        <v>42</v>
      </c>
      <c r="B230" s="34" t="s">
        <v>502</v>
      </c>
      <c r="C230" s="34" t="s">
        <v>503</v>
      </c>
      <c r="D230" s="4"/>
      <c r="E230" s="4"/>
      <c r="F230" s="4">
        <v>230.0</v>
      </c>
      <c r="H230" s="4"/>
      <c r="I230" s="4"/>
      <c r="N230" s="4"/>
      <c r="S230" s="4">
        <v>6.0</v>
      </c>
      <c r="W230" s="4"/>
      <c r="X230" s="4" t="s">
        <v>32</v>
      </c>
      <c r="Y230" s="4"/>
    </row>
    <row r="231" ht="15.75" customHeight="1">
      <c r="A231" s="4" t="s">
        <v>167</v>
      </c>
      <c r="B231" s="34" t="s">
        <v>504</v>
      </c>
      <c r="C231" s="34" t="s">
        <v>505</v>
      </c>
      <c r="D231" s="4"/>
      <c r="E231" s="4"/>
      <c r="F231" s="4">
        <v>231.0</v>
      </c>
      <c r="H231" s="4"/>
      <c r="I231" s="21" t="b">
        <v>1</v>
      </c>
      <c r="L231" s="34" t="s">
        <v>506</v>
      </c>
      <c r="N231" s="4"/>
      <c r="S231" s="4">
        <v>11.0</v>
      </c>
      <c r="W231" s="4" t="str">
        <f>IFERROR(__xludf.DUMMYFUNCTION("""COMPUTED_VALUE"""),"yes_no_na3")</f>
        <v>yes_no_na3</v>
      </c>
      <c r="X231" s="4"/>
      <c r="Y231" s="4"/>
    </row>
    <row r="232" ht="15.75" customHeight="1">
      <c r="A232" s="4" t="s">
        <v>48</v>
      </c>
      <c r="B232" s="34" t="s">
        <v>507</v>
      </c>
      <c r="C232" s="34" t="s">
        <v>154</v>
      </c>
      <c r="D232" s="4"/>
      <c r="E232" s="4"/>
      <c r="F232" s="4">
        <v>232.0</v>
      </c>
      <c r="H232" s="4"/>
      <c r="I232" s="21"/>
      <c r="L232" s="4"/>
      <c r="N232" s="4"/>
      <c r="S232" s="4">
        <v>9.0</v>
      </c>
      <c r="W232" s="4"/>
      <c r="X232" s="4" t="s">
        <v>32</v>
      </c>
      <c r="Y232" s="4"/>
    </row>
    <row r="233" ht="15.75" customHeight="1">
      <c r="A233" s="4" t="s">
        <v>167</v>
      </c>
      <c r="B233" s="34" t="s">
        <v>508</v>
      </c>
      <c r="C233" s="34" t="s">
        <v>509</v>
      </c>
      <c r="D233" s="4"/>
      <c r="E233" s="4"/>
      <c r="F233" s="4">
        <v>233.0</v>
      </c>
      <c r="H233" s="4"/>
      <c r="I233" s="21" t="b">
        <v>1</v>
      </c>
      <c r="L233" s="34" t="s">
        <v>510</v>
      </c>
      <c r="N233" s="4"/>
      <c r="S233" s="4">
        <v>7.0</v>
      </c>
      <c r="W233" s="4" t="str">
        <f>IFERROR(__xludf.DUMMYFUNCTION("""COMPUTED_VALUE"""),"yes_no_na3")</f>
        <v>yes_no_na3</v>
      </c>
      <c r="X233" s="4"/>
      <c r="Y233" s="4"/>
    </row>
    <row r="234" ht="15.75" customHeight="1">
      <c r="A234" s="4" t="s">
        <v>48</v>
      </c>
      <c r="B234" s="34" t="s">
        <v>511</v>
      </c>
      <c r="C234" s="4" t="s">
        <v>154</v>
      </c>
      <c r="D234" s="4"/>
      <c r="E234" s="4"/>
      <c r="F234" s="4">
        <v>234.0</v>
      </c>
      <c r="H234" s="4"/>
      <c r="I234" s="4"/>
      <c r="N234" s="4"/>
      <c r="S234" s="4">
        <v>9.0</v>
      </c>
      <c r="W234" s="4"/>
      <c r="X234" s="4" t="s">
        <v>32</v>
      </c>
      <c r="Y234" s="4"/>
    </row>
    <row r="235" ht="15.75" customHeight="1">
      <c r="A235" s="34" t="s">
        <v>42</v>
      </c>
      <c r="B235" s="34" t="s">
        <v>512</v>
      </c>
      <c r="C235" s="34" t="s">
        <v>513</v>
      </c>
      <c r="D235" s="4"/>
      <c r="E235" s="4"/>
      <c r="F235" s="4">
        <v>235.0</v>
      </c>
      <c r="H235" s="4"/>
      <c r="I235" s="21"/>
      <c r="L235" s="4"/>
      <c r="N235" s="4"/>
      <c r="S235" s="4">
        <v>6.0</v>
      </c>
      <c r="W235" s="4"/>
      <c r="X235" s="4" t="s">
        <v>32</v>
      </c>
      <c r="Y235" s="4"/>
    </row>
    <row r="236" ht="15.75" customHeight="1">
      <c r="A236" s="34" t="s">
        <v>149</v>
      </c>
      <c r="B236" s="34" t="s">
        <v>514</v>
      </c>
      <c r="C236" s="34" t="s">
        <v>515</v>
      </c>
      <c r="D236" s="4"/>
      <c r="E236" s="4"/>
      <c r="F236" s="4">
        <v>236.0</v>
      </c>
      <c r="H236" s="4"/>
      <c r="I236" s="21" t="b">
        <v>1</v>
      </c>
      <c r="L236" s="34" t="s">
        <v>516</v>
      </c>
      <c r="N236" s="4"/>
      <c r="S236" s="4">
        <v>8.0</v>
      </c>
      <c r="W236" s="4" t="str">
        <f>IFERROR(__xludf.DUMMYFUNCTION("""COMPUTED_VALUE"""),"yes_no_na2")</f>
        <v>yes_no_na2</v>
      </c>
      <c r="X236" s="4"/>
      <c r="Y236" s="4"/>
    </row>
    <row r="237" ht="15.75" customHeight="1">
      <c r="A237" s="4" t="s">
        <v>48</v>
      </c>
      <c r="B237" s="34" t="s">
        <v>517</v>
      </c>
      <c r="C237" s="4" t="s">
        <v>154</v>
      </c>
      <c r="D237" s="4"/>
      <c r="E237" s="4"/>
      <c r="F237" s="4">
        <v>237.0</v>
      </c>
      <c r="H237" s="4"/>
      <c r="I237" s="4"/>
      <c r="N237" s="4"/>
      <c r="S237" s="4">
        <v>9.0</v>
      </c>
      <c r="W237" s="4"/>
      <c r="X237" s="4" t="s">
        <v>32</v>
      </c>
      <c r="Y237" s="4"/>
    </row>
    <row r="238" ht="15.75" customHeight="1">
      <c r="A238" s="34" t="s">
        <v>167</v>
      </c>
      <c r="B238" s="34" t="s">
        <v>518</v>
      </c>
      <c r="C238" s="34" t="s">
        <v>519</v>
      </c>
      <c r="D238" s="4"/>
      <c r="E238" s="4"/>
      <c r="F238" s="4">
        <v>238.0</v>
      </c>
      <c r="H238" s="4"/>
      <c r="I238" s="21" t="b">
        <v>1</v>
      </c>
      <c r="L238" s="34" t="s">
        <v>520</v>
      </c>
      <c r="N238" s="4"/>
      <c r="S238" s="4">
        <v>9.0</v>
      </c>
      <c r="W238" s="4" t="str">
        <f>IFERROR(__xludf.DUMMYFUNCTION("""COMPUTED_VALUE"""),"yes_no_na3")</f>
        <v>yes_no_na3</v>
      </c>
      <c r="X238" s="4"/>
      <c r="Y238" s="4"/>
    </row>
    <row r="239" ht="15.75" customHeight="1">
      <c r="A239" s="4" t="s">
        <v>48</v>
      </c>
      <c r="B239" s="34" t="s">
        <v>521</v>
      </c>
      <c r="C239" s="4" t="s">
        <v>154</v>
      </c>
      <c r="D239" s="4"/>
      <c r="E239" s="4"/>
      <c r="F239" s="4">
        <v>239.0</v>
      </c>
      <c r="H239" s="4"/>
      <c r="I239" s="4"/>
      <c r="N239" s="4"/>
      <c r="S239" s="4">
        <v>9.0</v>
      </c>
      <c r="W239" s="4"/>
      <c r="X239" s="4" t="s">
        <v>32</v>
      </c>
      <c r="Y239" s="4"/>
    </row>
    <row r="240" ht="15.75" customHeight="1">
      <c r="A240" s="4" t="s">
        <v>149</v>
      </c>
      <c r="B240" s="34" t="s">
        <v>522</v>
      </c>
      <c r="C240" s="34" t="s">
        <v>523</v>
      </c>
      <c r="D240" s="4"/>
      <c r="E240" s="4"/>
      <c r="F240" s="4">
        <v>240.0</v>
      </c>
      <c r="H240" s="4"/>
      <c r="I240" s="21" t="b">
        <v>1</v>
      </c>
      <c r="L240" s="34" t="s">
        <v>524</v>
      </c>
      <c r="N240" s="4"/>
      <c r="S240" s="4">
        <v>10.0</v>
      </c>
      <c r="W240" s="4" t="str">
        <f>IFERROR(__xludf.DUMMYFUNCTION("""COMPUTED_VALUE"""),"yes_no_na2")</f>
        <v>yes_no_na2</v>
      </c>
      <c r="X240" s="4"/>
      <c r="Y240" s="4"/>
    </row>
    <row r="241" ht="15.75" customHeight="1">
      <c r="A241" s="4" t="s">
        <v>48</v>
      </c>
      <c r="B241" s="34" t="s">
        <v>525</v>
      </c>
      <c r="C241" s="4" t="s">
        <v>154</v>
      </c>
      <c r="D241" s="4"/>
      <c r="E241" s="4"/>
      <c r="F241" s="4">
        <v>241.0</v>
      </c>
      <c r="H241" s="4"/>
      <c r="I241" s="4"/>
      <c r="N241" s="4"/>
      <c r="S241" s="4">
        <v>9.0</v>
      </c>
      <c r="W241" s="4"/>
      <c r="X241" s="4" t="s">
        <v>32</v>
      </c>
      <c r="Y241" s="4"/>
    </row>
    <row r="242" ht="15.75" customHeight="1">
      <c r="A242" s="4" t="s">
        <v>149</v>
      </c>
      <c r="B242" s="34" t="s">
        <v>526</v>
      </c>
      <c r="C242" s="34" t="s">
        <v>527</v>
      </c>
      <c r="D242" s="4"/>
      <c r="E242" s="4"/>
      <c r="F242" s="4">
        <v>242.0</v>
      </c>
      <c r="H242" s="4"/>
      <c r="I242" s="21" t="b">
        <v>1</v>
      </c>
      <c r="L242" s="34" t="s">
        <v>528</v>
      </c>
      <c r="N242" s="4"/>
      <c r="S242" s="4">
        <v>12.0</v>
      </c>
      <c r="W242" s="4" t="str">
        <f>IFERROR(__xludf.DUMMYFUNCTION("""COMPUTED_VALUE"""),"yes_no_na2")</f>
        <v>yes_no_na2</v>
      </c>
      <c r="X242" s="4"/>
      <c r="Y242" s="4"/>
    </row>
    <row r="243" ht="15.75" customHeight="1">
      <c r="A243" s="4" t="s">
        <v>48</v>
      </c>
      <c r="B243" s="34" t="s">
        <v>529</v>
      </c>
      <c r="C243" s="4" t="s">
        <v>154</v>
      </c>
      <c r="D243" s="4"/>
      <c r="E243" s="4"/>
      <c r="F243" s="4">
        <v>243.0</v>
      </c>
      <c r="H243" s="4"/>
      <c r="I243" s="4"/>
      <c r="N243" s="4"/>
      <c r="S243" s="4">
        <v>9.0</v>
      </c>
      <c r="W243" s="4"/>
      <c r="X243" s="4" t="s">
        <v>32</v>
      </c>
      <c r="Y243" s="4"/>
    </row>
    <row r="244" ht="15.75" customHeight="1">
      <c r="A244" s="4" t="s">
        <v>149</v>
      </c>
      <c r="B244" s="34" t="s">
        <v>530</v>
      </c>
      <c r="C244" s="34" t="s">
        <v>531</v>
      </c>
      <c r="D244" s="4"/>
      <c r="E244" s="4"/>
      <c r="F244" s="4">
        <v>244.0</v>
      </c>
      <c r="H244" s="4"/>
      <c r="I244" s="21" t="b">
        <v>1</v>
      </c>
      <c r="L244" s="34" t="s">
        <v>532</v>
      </c>
      <c r="N244" s="4"/>
      <c r="S244" s="4">
        <v>9.0</v>
      </c>
      <c r="W244" s="4" t="str">
        <f>IFERROR(__xludf.DUMMYFUNCTION("""COMPUTED_VALUE"""),"yes_no_na2")</f>
        <v>yes_no_na2</v>
      </c>
      <c r="X244" s="4"/>
      <c r="Y244" s="4"/>
    </row>
    <row r="245" ht="15.75" customHeight="1">
      <c r="A245" s="4" t="s">
        <v>48</v>
      </c>
      <c r="B245" s="34" t="s">
        <v>533</v>
      </c>
      <c r="C245" s="34" t="s">
        <v>154</v>
      </c>
      <c r="D245" s="4"/>
      <c r="E245" s="4"/>
      <c r="F245" s="4">
        <v>245.0</v>
      </c>
      <c r="H245" s="4"/>
      <c r="I245" s="4"/>
      <c r="N245" s="4"/>
      <c r="S245" s="4">
        <v>9.0</v>
      </c>
      <c r="W245" s="4"/>
      <c r="X245" s="4" t="s">
        <v>32</v>
      </c>
      <c r="Y245" s="4"/>
    </row>
    <row r="246" ht="15.75" customHeight="1">
      <c r="A246" s="56" t="s">
        <v>33</v>
      </c>
      <c r="B246" s="56" t="s">
        <v>534</v>
      </c>
      <c r="C246" s="56" t="s">
        <v>535</v>
      </c>
      <c r="D246" s="56"/>
      <c r="E246" s="56"/>
      <c r="F246" s="56">
        <v>246.0</v>
      </c>
      <c r="G246" s="56"/>
      <c r="H246" s="56"/>
      <c r="I246" s="56"/>
      <c r="J246" s="56"/>
      <c r="K246" s="56"/>
      <c r="L246" s="56"/>
      <c r="M246" s="67" t="s">
        <v>536</v>
      </c>
      <c r="N246" s="56"/>
      <c r="O246" s="56"/>
      <c r="P246" s="56"/>
      <c r="Q246" s="56"/>
      <c r="R246" s="56"/>
      <c r="S246" s="56">
        <v>9.0</v>
      </c>
      <c r="T246" s="56"/>
      <c r="U246" s="56"/>
      <c r="V246" s="56"/>
      <c r="W246" s="56"/>
      <c r="X246" s="56" t="s">
        <v>32</v>
      </c>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row>
    <row r="247" ht="15.75" customHeight="1">
      <c r="A247" s="68" t="s">
        <v>88</v>
      </c>
      <c r="B247" s="68"/>
      <c r="C247" s="68"/>
      <c r="D247" s="68"/>
      <c r="E247" s="68"/>
      <c r="F247" s="68">
        <v>247.0</v>
      </c>
      <c r="G247" s="68"/>
      <c r="H247" s="68"/>
      <c r="I247" s="68"/>
      <c r="J247" s="68"/>
      <c r="K247" s="68"/>
      <c r="L247" s="68"/>
      <c r="M247" s="68"/>
      <c r="N247" s="68"/>
      <c r="O247" s="68"/>
      <c r="P247" s="68"/>
      <c r="Q247" s="68"/>
      <c r="R247" s="68"/>
      <c r="S247" s="68"/>
      <c r="T247" s="68"/>
      <c r="U247" s="68"/>
      <c r="V247" s="68"/>
      <c r="W247" s="68"/>
      <c r="X247" s="68" t="s">
        <v>32</v>
      </c>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c r="AW247" s="68"/>
      <c r="AX247" s="68"/>
      <c r="AY247" s="68"/>
      <c r="AZ247" s="68"/>
      <c r="BA247" s="68"/>
    </row>
    <row r="248" ht="15.75" customHeight="1">
      <c r="A248" s="70" t="s">
        <v>39</v>
      </c>
      <c r="B248" s="70" t="s">
        <v>537</v>
      </c>
      <c r="C248" s="71" t="s">
        <v>538</v>
      </c>
      <c r="D248" s="70"/>
      <c r="E248" s="70"/>
      <c r="F248" s="70">
        <v>248.0</v>
      </c>
      <c r="G248" s="70"/>
      <c r="H248" s="70"/>
      <c r="I248" s="70"/>
      <c r="J248" s="70"/>
      <c r="K248" s="70"/>
      <c r="L248" s="70"/>
      <c r="M248" s="70"/>
      <c r="N248" s="70"/>
      <c r="O248" s="70"/>
      <c r="P248" s="70"/>
      <c r="Q248" s="70"/>
      <c r="R248" s="70"/>
      <c r="S248" s="70">
        <v>9.0</v>
      </c>
      <c r="T248" s="70"/>
      <c r="U248" s="70"/>
      <c r="V248" s="70"/>
      <c r="W248" s="70"/>
      <c r="X248" s="70" t="s">
        <v>32</v>
      </c>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c r="AV248" s="70"/>
      <c r="AW248" s="70"/>
      <c r="AX248" s="70"/>
      <c r="AY248" s="70"/>
      <c r="AZ248" s="70"/>
      <c r="BA248" s="70"/>
    </row>
    <row r="249" ht="15.75" customHeight="1">
      <c r="A249" s="4" t="s">
        <v>149</v>
      </c>
      <c r="B249" s="4" t="s">
        <v>539</v>
      </c>
      <c r="C249" s="34" t="s">
        <v>540</v>
      </c>
      <c r="D249" s="4"/>
      <c r="E249" s="4"/>
      <c r="F249" s="4">
        <v>249.0</v>
      </c>
      <c r="H249" s="4"/>
      <c r="I249" s="21" t="b">
        <v>1</v>
      </c>
      <c r="L249" s="4" t="s">
        <v>541</v>
      </c>
      <c r="N249" s="4"/>
      <c r="S249" s="4">
        <v>7.0</v>
      </c>
      <c r="W249" s="4" t="str">
        <f>IFERROR(__xludf.DUMMYFUNCTION("""COMPUTED_VALUE"""),"yes_no_na2")</f>
        <v>yes_no_na2</v>
      </c>
      <c r="X249" s="4"/>
      <c r="Y249" s="4"/>
    </row>
    <row r="250" ht="15.75" customHeight="1">
      <c r="A250" s="4" t="s">
        <v>48</v>
      </c>
      <c r="B250" s="34" t="s">
        <v>542</v>
      </c>
      <c r="C250" s="4" t="s">
        <v>154</v>
      </c>
      <c r="D250" s="4"/>
      <c r="E250" s="4"/>
      <c r="F250" s="4">
        <v>250.0</v>
      </c>
      <c r="H250" s="4"/>
      <c r="I250" s="4"/>
      <c r="N250" s="4"/>
      <c r="S250" s="4">
        <v>9.0</v>
      </c>
      <c r="W250" s="4"/>
      <c r="X250" s="4" t="s">
        <v>32</v>
      </c>
      <c r="Y250" s="4"/>
    </row>
    <row r="251" ht="15.75" customHeight="1">
      <c r="A251" s="4" t="s">
        <v>42</v>
      </c>
      <c r="B251" s="34" t="s">
        <v>543</v>
      </c>
      <c r="C251" s="34" t="s">
        <v>544</v>
      </c>
      <c r="D251" s="4"/>
      <c r="E251" s="4"/>
      <c r="F251" s="4">
        <v>251.0</v>
      </c>
      <c r="H251" s="4"/>
      <c r="I251" s="4"/>
      <c r="N251" s="4"/>
      <c r="S251" s="4">
        <v>6.0</v>
      </c>
      <c r="W251" s="4"/>
      <c r="X251" s="4" t="s">
        <v>32</v>
      </c>
      <c r="Y251" s="4"/>
    </row>
    <row r="252" ht="15.75" customHeight="1">
      <c r="A252" s="4" t="s">
        <v>149</v>
      </c>
      <c r="B252" s="4" t="s">
        <v>545</v>
      </c>
      <c r="C252" s="34" t="s">
        <v>546</v>
      </c>
      <c r="D252" s="4"/>
      <c r="E252" s="4"/>
      <c r="F252" s="4">
        <v>252.0</v>
      </c>
      <c r="H252" s="4"/>
      <c r="I252" s="21" t="b">
        <v>1</v>
      </c>
      <c r="L252" s="4" t="s">
        <v>547</v>
      </c>
      <c r="N252" s="4"/>
      <c r="S252" s="4">
        <v>8.0</v>
      </c>
      <c r="W252" s="4" t="str">
        <f>IFERROR(__xludf.DUMMYFUNCTION("""COMPUTED_VALUE"""),"yes_no_na2")</f>
        <v>yes_no_na2</v>
      </c>
      <c r="X252" s="4"/>
      <c r="Y252" s="4"/>
    </row>
    <row r="253" ht="15.75" customHeight="1">
      <c r="A253" s="4" t="s">
        <v>48</v>
      </c>
      <c r="B253" s="34" t="s">
        <v>548</v>
      </c>
      <c r="C253" s="4" t="s">
        <v>154</v>
      </c>
      <c r="D253" s="4"/>
      <c r="E253" s="4"/>
      <c r="F253" s="4">
        <v>253.0</v>
      </c>
      <c r="H253" s="4"/>
      <c r="I253" s="4"/>
      <c r="N253" s="4"/>
      <c r="S253" s="4">
        <v>9.0</v>
      </c>
      <c r="W253" s="4"/>
      <c r="X253" s="4" t="s">
        <v>32</v>
      </c>
      <c r="Y253" s="4"/>
    </row>
    <row r="254" ht="15.75" customHeight="1">
      <c r="A254" s="4" t="s">
        <v>42</v>
      </c>
      <c r="B254" s="34" t="s">
        <v>549</v>
      </c>
      <c r="C254" s="4" t="s">
        <v>550</v>
      </c>
      <c r="D254" s="4"/>
      <c r="E254" s="4"/>
      <c r="F254" s="4">
        <v>254.0</v>
      </c>
      <c r="H254" s="4"/>
      <c r="I254" s="4"/>
      <c r="N254" s="4"/>
      <c r="S254" s="4">
        <v>6.0</v>
      </c>
      <c r="W254" s="4"/>
      <c r="X254" s="4" t="s">
        <v>32</v>
      </c>
      <c r="Y254" s="4"/>
    </row>
    <row r="255" ht="15.75" customHeight="1">
      <c r="A255" s="4" t="s">
        <v>149</v>
      </c>
      <c r="B255" s="4" t="s">
        <v>551</v>
      </c>
      <c r="C255" s="34" t="s">
        <v>552</v>
      </c>
      <c r="D255" s="4"/>
      <c r="E255" s="4"/>
      <c r="F255" s="4">
        <v>255.0</v>
      </c>
      <c r="H255" s="4"/>
      <c r="I255" s="21" t="b">
        <v>1</v>
      </c>
      <c r="L255" s="4" t="s">
        <v>553</v>
      </c>
      <c r="N255" s="4"/>
      <c r="S255" s="4">
        <v>7.0</v>
      </c>
      <c r="W255" s="4" t="str">
        <f>IFERROR(__xludf.DUMMYFUNCTION("""COMPUTED_VALUE"""),"yes_no_na2")</f>
        <v>yes_no_na2</v>
      </c>
      <c r="X255" s="4"/>
      <c r="Y255" s="4"/>
    </row>
    <row r="256" ht="15.75" customHeight="1">
      <c r="A256" s="4" t="s">
        <v>48</v>
      </c>
      <c r="B256" s="34" t="s">
        <v>554</v>
      </c>
      <c r="C256" s="4" t="s">
        <v>154</v>
      </c>
      <c r="D256" s="4"/>
      <c r="E256" s="4"/>
      <c r="F256" s="4">
        <v>256.0</v>
      </c>
      <c r="H256" s="4"/>
      <c r="I256" s="4"/>
      <c r="N256" s="4"/>
      <c r="S256" s="4">
        <v>9.0</v>
      </c>
      <c r="W256" s="4"/>
      <c r="X256" s="4" t="s">
        <v>32</v>
      </c>
      <c r="Y256" s="4"/>
    </row>
    <row r="257" ht="15.75" customHeight="1">
      <c r="A257" s="4" t="s">
        <v>42</v>
      </c>
      <c r="B257" s="34" t="s">
        <v>555</v>
      </c>
      <c r="C257" s="34" t="s">
        <v>556</v>
      </c>
      <c r="D257" s="4"/>
      <c r="E257" s="4"/>
      <c r="F257" s="4">
        <v>257.0</v>
      </c>
      <c r="H257" s="4"/>
      <c r="I257" s="4"/>
      <c r="N257" s="4"/>
      <c r="S257" s="4">
        <v>6.0</v>
      </c>
      <c r="W257" s="4"/>
      <c r="X257" s="4" t="s">
        <v>32</v>
      </c>
      <c r="Y257" s="4"/>
    </row>
    <row r="258" ht="15.75" customHeight="1">
      <c r="A258" s="56" t="s">
        <v>33</v>
      </c>
      <c r="B258" s="67" t="s">
        <v>557</v>
      </c>
      <c r="C258" s="56" t="s">
        <v>558</v>
      </c>
      <c r="D258" s="56"/>
      <c r="E258" s="56"/>
      <c r="F258" s="56">
        <v>258.0</v>
      </c>
      <c r="G258" s="56"/>
      <c r="H258" s="56"/>
      <c r="I258" s="56"/>
      <c r="J258" s="56"/>
      <c r="K258" s="56"/>
      <c r="L258" s="56"/>
      <c r="M258" s="67" t="s">
        <v>559</v>
      </c>
      <c r="N258" s="56"/>
      <c r="O258" s="56"/>
      <c r="P258" s="56"/>
      <c r="Q258" s="56"/>
      <c r="R258" s="56"/>
      <c r="S258" s="56">
        <v>9.0</v>
      </c>
      <c r="T258" s="56"/>
      <c r="U258" s="56"/>
      <c r="V258" s="56"/>
      <c r="W258" s="56"/>
      <c r="X258" s="56" t="s">
        <v>32</v>
      </c>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row>
    <row r="259" ht="15.75" customHeight="1">
      <c r="A259" s="70" t="s">
        <v>88</v>
      </c>
      <c r="B259" s="70"/>
      <c r="C259" s="70"/>
      <c r="D259" s="70"/>
      <c r="E259" s="70"/>
      <c r="F259" s="70">
        <v>259.0</v>
      </c>
      <c r="G259" s="70"/>
      <c r="H259" s="70"/>
      <c r="I259" s="70"/>
      <c r="J259" s="70"/>
      <c r="K259" s="70"/>
      <c r="L259" s="70"/>
      <c r="M259" s="70"/>
      <c r="N259" s="70"/>
      <c r="O259" s="70"/>
      <c r="P259" s="70"/>
      <c r="Q259" s="70"/>
      <c r="R259" s="70"/>
      <c r="S259" s="70"/>
      <c r="T259" s="70"/>
      <c r="U259" s="70"/>
      <c r="V259" s="70"/>
      <c r="W259" s="70"/>
      <c r="X259" s="70" t="s">
        <v>32</v>
      </c>
      <c r="Y259" s="70"/>
      <c r="Z259" s="70"/>
      <c r="AA259" s="70"/>
      <c r="AB259" s="70"/>
      <c r="AC259" s="70"/>
      <c r="AD259" s="70"/>
      <c r="AE259" s="70"/>
      <c r="AF259" s="70"/>
      <c r="AG259" s="70"/>
      <c r="AH259" s="70"/>
      <c r="AI259" s="70"/>
      <c r="AJ259" s="70"/>
      <c r="AK259" s="70"/>
      <c r="AL259" s="70"/>
      <c r="AM259" s="70"/>
      <c r="AN259" s="70"/>
      <c r="AO259" s="70"/>
      <c r="AP259" s="70"/>
      <c r="AQ259" s="70"/>
      <c r="AR259" s="70"/>
      <c r="AS259" s="70"/>
      <c r="AT259" s="70"/>
      <c r="AU259" s="70"/>
      <c r="AV259" s="70"/>
      <c r="AW259" s="70"/>
      <c r="AX259" s="70"/>
      <c r="AY259" s="70"/>
      <c r="AZ259" s="70"/>
      <c r="BA259" s="70"/>
    </row>
    <row r="260" ht="15.75" customHeight="1">
      <c r="A260" s="72" t="s">
        <v>39</v>
      </c>
      <c r="B260" s="72" t="s">
        <v>560</v>
      </c>
      <c r="C260" s="73" t="s">
        <v>561</v>
      </c>
      <c r="D260" s="72"/>
      <c r="E260" s="72"/>
      <c r="F260" s="72">
        <v>260.0</v>
      </c>
      <c r="G260" s="72"/>
      <c r="H260" s="72"/>
      <c r="I260" s="72"/>
      <c r="J260" s="72"/>
      <c r="K260" s="72"/>
      <c r="L260" s="72"/>
      <c r="M260" s="72"/>
      <c r="N260" s="72"/>
      <c r="O260" s="72"/>
      <c r="P260" s="72"/>
      <c r="Q260" s="72"/>
      <c r="R260" s="72"/>
      <c r="S260" s="72">
        <v>8.0</v>
      </c>
      <c r="T260" s="72"/>
      <c r="U260" s="72"/>
      <c r="V260" s="72"/>
      <c r="W260" s="72"/>
      <c r="X260" s="72" t="s">
        <v>32</v>
      </c>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row>
    <row r="261" ht="15.75" customHeight="1">
      <c r="A261" s="34" t="s">
        <v>427</v>
      </c>
      <c r="B261" s="4" t="s">
        <v>562</v>
      </c>
      <c r="C261" s="34" t="s">
        <v>563</v>
      </c>
      <c r="D261" s="4"/>
      <c r="E261" s="4"/>
      <c r="F261" s="4">
        <v>261.0</v>
      </c>
      <c r="H261" s="4"/>
      <c r="I261" s="21" t="b">
        <v>1</v>
      </c>
      <c r="L261" s="34" t="s">
        <v>564</v>
      </c>
      <c r="N261" s="4"/>
      <c r="S261" s="4">
        <v>11.0</v>
      </c>
      <c r="W261" s="4" t="str">
        <f>IFERROR(__xludf.DUMMYFUNCTION("""COMPUTED_VALUE"""),"yes_no_na5")</f>
        <v>yes_no_na5</v>
      </c>
      <c r="X261" s="4"/>
      <c r="Y261" s="4"/>
    </row>
    <row r="262" ht="15.75" customHeight="1">
      <c r="A262" s="4" t="s">
        <v>48</v>
      </c>
      <c r="B262" s="34" t="s">
        <v>565</v>
      </c>
      <c r="C262" s="4" t="s">
        <v>154</v>
      </c>
      <c r="D262" s="4"/>
      <c r="E262" s="4"/>
      <c r="F262" s="4">
        <v>262.0</v>
      </c>
      <c r="H262" s="4"/>
      <c r="I262" s="4"/>
      <c r="N262" s="4"/>
      <c r="S262" s="4">
        <v>9.0</v>
      </c>
      <c r="W262" s="4"/>
      <c r="X262" s="4" t="s">
        <v>32</v>
      </c>
      <c r="Y262" s="4"/>
    </row>
    <row r="263" ht="15.75" customHeight="1">
      <c r="A263" s="4" t="s">
        <v>42</v>
      </c>
      <c r="B263" s="34" t="s">
        <v>566</v>
      </c>
      <c r="C263" s="34" t="s">
        <v>567</v>
      </c>
      <c r="D263" s="4"/>
      <c r="E263" s="4"/>
      <c r="F263" s="4">
        <v>263.0</v>
      </c>
      <c r="H263" s="4"/>
      <c r="I263" s="4"/>
      <c r="N263" s="4"/>
      <c r="S263" s="4">
        <v>6.0</v>
      </c>
      <c r="W263" s="4"/>
      <c r="X263" s="4" t="s">
        <v>32</v>
      </c>
      <c r="Y263" s="4"/>
    </row>
    <row r="264" ht="15.75" customHeight="1">
      <c r="A264" s="4" t="s">
        <v>149</v>
      </c>
      <c r="B264" s="4" t="s">
        <v>568</v>
      </c>
      <c r="C264" s="4" t="s">
        <v>569</v>
      </c>
      <c r="D264" s="4"/>
      <c r="E264" s="4"/>
      <c r="F264" s="4">
        <v>264.0</v>
      </c>
      <c r="H264" s="4"/>
      <c r="I264" s="21" t="b">
        <v>1</v>
      </c>
      <c r="L264" s="4" t="s">
        <v>570</v>
      </c>
      <c r="N264" s="4"/>
      <c r="S264" s="4">
        <v>9.0</v>
      </c>
      <c r="W264" s="4" t="str">
        <f>IFERROR(__xludf.DUMMYFUNCTION("""COMPUTED_VALUE"""),"yes_no_na2")</f>
        <v>yes_no_na2</v>
      </c>
      <c r="X264" s="4"/>
      <c r="Y264" s="4"/>
    </row>
    <row r="265" ht="15.75" customHeight="1">
      <c r="A265" s="4" t="s">
        <v>48</v>
      </c>
      <c r="B265" s="34" t="s">
        <v>571</v>
      </c>
      <c r="C265" s="4" t="s">
        <v>154</v>
      </c>
      <c r="D265" s="4"/>
      <c r="E265" s="4"/>
      <c r="F265" s="4">
        <v>265.0</v>
      </c>
      <c r="H265" s="4"/>
      <c r="I265" s="4"/>
      <c r="N265" s="4"/>
      <c r="S265" s="4">
        <v>9.0</v>
      </c>
      <c r="W265" s="4"/>
      <c r="X265" s="4" t="s">
        <v>32</v>
      </c>
      <c r="Y265" s="4"/>
    </row>
    <row r="266" ht="15.75" customHeight="1">
      <c r="A266" s="4" t="s">
        <v>42</v>
      </c>
      <c r="B266" s="34" t="s">
        <v>572</v>
      </c>
      <c r="C266" s="4" t="s">
        <v>573</v>
      </c>
      <c r="D266" s="4"/>
      <c r="E266" s="4"/>
      <c r="F266" s="4">
        <v>266.0</v>
      </c>
      <c r="H266" s="4"/>
      <c r="I266" s="4"/>
      <c r="N266" s="4"/>
      <c r="S266" s="4">
        <v>6.0</v>
      </c>
      <c r="W266" s="4"/>
      <c r="X266" s="4" t="s">
        <v>32</v>
      </c>
      <c r="Y266" s="4"/>
    </row>
    <row r="267" ht="15.75" customHeight="1">
      <c r="A267" s="4" t="s">
        <v>149</v>
      </c>
      <c r="B267" s="4" t="s">
        <v>574</v>
      </c>
      <c r="C267" s="34" t="s">
        <v>575</v>
      </c>
      <c r="D267" s="4"/>
      <c r="E267" s="4"/>
      <c r="F267" s="4">
        <v>267.0</v>
      </c>
      <c r="H267" s="4"/>
      <c r="I267" s="21" t="b">
        <v>1</v>
      </c>
      <c r="L267" s="4" t="s">
        <v>576</v>
      </c>
      <c r="N267" s="4"/>
      <c r="S267" s="4">
        <v>10.0</v>
      </c>
      <c r="W267" s="4" t="str">
        <f>IFERROR(__xludf.DUMMYFUNCTION("""COMPUTED_VALUE"""),"yes_no_na2")</f>
        <v>yes_no_na2</v>
      </c>
      <c r="X267" s="4"/>
      <c r="Y267" s="4"/>
    </row>
    <row r="268" ht="15.75" customHeight="1">
      <c r="A268" s="4" t="s">
        <v>48</v>
      </c>
      <c r="B268" s="34" t="s">
        <v>577</v>
      </c>
      <c r="C268" s="4" t="s">
        <v>154</v>
      </c>
      <c r="D268" s="4"/>
      <c r="E268" s="4"/>
      <c r="F268" s="4">
        <v>268.0</v>
      </c>
      <c r="H268" s="4"/>
      <c r="I268" s="4"/>
      <c r="N268" s="4"/>
      <c r="S268" s="4">
        <v>9.0</v>
      </c>
      <c r="W268" s="4"/>
      <c r="X268" s="4" t="s">
        <v>32</v>
      </c>
      <c r="Y268" s="4"/>
    </row>
    <row r="269" ht="15.75" customHeight="1">
      <c r="A269" s="34" t="s">
        <v>149</v>
      </c>
      <c r="B269" s="4" t="s">
        <v>578</v>
      </c>
      <c r="C269" s="4" t="s">
        <v>579</v>
      </c>
      <c r="D269" s="4"/>
      <c r="E269" s="4"/>
      <c r="F269" s="4">
        <v>269.0</v>
      </c>
      <c r="H269" s="4"/>
      <c r="I269" s="21" t="b">
        <v>1</v>
      </c>
      <c r="L269" s="34" t="s">
        <v>580</v>
      </c>
      <c r="N269" s="4"/>
      <c r="S269" s="4">
        <v>10.0</v>
      </c>
      <c r="W269" s="4" t="str">
        <f>IFERROR(__xludf.DUMMYFUNCTION("""COMPUTED_VALUE"""),"yes_no_na2")</f>
        <v>yes_no_na2</v>
      </c>
      <c r="X269" s="4"/>
      <c r="Y269" s="4"/>
    </row>
    <row r="270" ht="15.75" customHeight="1">
      <c r="A270" s="4" t="s">
        <v>48</v>
      </c>
      <c r="B270" s="34" t="s">
        <v>581</v>
      </c>
      <c r="C270" s="4" t="s">
        <v>154</v>
      </c>
      <c r="D270" s="4"/>
      <c r="E270" s="4"/>
      <c r="F270" s="4">
        <v>270.0</v>
      </c>
      <c r="H270" s="4"/>
      <c r="I270" s="4"/>
      <c r="N270" s="4"/>
      <c r="S270" s="4">
        <v>9.0</v>
      </c>
      <c r="W270" s="4"/>
      <c r="X270" s="4" t="s">
        <v>32</v>
      </c>
      <c r="Y270" s="4"/>
    </row>
    <row r="271" ht="15.75" customHeight="1">
      <c r="A271" s="4" t="s">
        <v>42</v>
      </c>
      <c r="B271" s="34" t="s">
        <v>582</v>
      </c>
      <c r="C271" s="34" t="s">
        <v>583</v>
      </c>
      <c r="D271" s="4"/>
      <c r="E271" s="4"/>
      <c r="F271" s="4">
        <v>271.0</v>
      </c>
      <c r="H271" s="4"/>
      <c r="I271" s="4"/>
      <c r="N271" s="4"/>
      <c r="S271" s="4">
        <v>6.0</v>
      </c>
      <c r="W271" s="4"/>
      <c r="X271" s="4" t="s">
        <v>32</v>
      </c>
      <c r="Y271" s="4"/>
    </row>
    <row r="272" ht="15.75" customHeight="1">
      <c r="A272" s="34" t="s">
        <v>149</v>
      </c>
      <c r="B272" s="34" t="s">
        <v>584</v>
      </c>
      <c r="C272" s="34" t="s">
        <v>585</v>
      </c>
      <c r="D272" s="4"/>
      <c r="E272" s="4"/>
      <c r="F272" s="4">
        <v>272.0</v>
      </c>
      <c r="H272" s="4"/>
      <c r="I272" s="21" t="b">
        <v>1</v>
      </c>
      <c r="L272" s="34" t="s">
        <v>586</v>
      </c>
      <c r="N272" s="4"/>
      <c r="S272" s="4">
        <v>8.0</v>
      </c>
      <c r="W272" s="4" t="str">
        <f>IFERROR(__xludf.DUMMYFUNCTION("""COMPUTED_VALUE"""),"yes_no_na2")</f>
        <v>yes_no_na2</v>
      </c>
      <c r="X272" s="4"/>
      <c r="Y272" s="4"/>
    </row>
    <row r="273" ht="15.75" customHeight="1">
      <c r="A273" s="4" t="s">
        <v>48</v>
      </c>
      <c r="B273" s="34" t="s">
        <v>587</v>
      </c>
      <c r="C273" s="34" t="s">
        <v>154</v>
      </c>
      <c r="D273" s="4"/>
      <c r="E273" s="4"/>
      <c r="F273" s="4">
        <v>273.0</v>
      </c>
      <c r="H273" s="4"/>
      <c r="I273" s="4"/>
      <c r="N273" s="4"/>
      <c r="S273" s="4">
        <v>9.0</v>
      </c>
      <c r="W273" s="4"/>
      <c r="X273" s="4" t="s">
        <v>32</v>
      </c>
      <c r="Y273" s="4"/>
    </row>
    <row r="274" ht="15.75" customHeight="1">
      <c r="A274" s="4" t="s">
        <v>33</v>
      </c>
      <c r="B274" s="34" t="s">
        <v>588</v>
      </c>
      <c r="C274" s="4" t="s">
        <v>589</v>
      </c>
      <c r="D274" s="4"/>
      <c r="E274" s="4"/>
      <c r="F274" s="4">
        <v>274.0</v>
      </c>
      <c r="H274" s="4"/>
      <c r="I274" s="4"/>
      <c r="M274" s="34" t="s">
        <v>590</v>
      </c>
      <c r="N274" s="4"/>
      <c r="S274" s="4">
        <v>9.0</v>
      </c>
      <c r="W274" s="4"/>
      <c r="X274" s="4" t="s">
        <v>32</v>
      </c>
      <c r="Y274" s="4"/>
    </row>
    <row r="275" ht="15.75" customHeight="1">
      <c r="A275" s="72" t="s">
        <v>88</v>
      </c>
      <c r="B275" s="72"/>
      <c r="C275" s="72"/>
      <c r="D275" s="72"/>
      <c r="E275" s="72"/>
      <c r="F275" s="72">
        <v>275.0</v>
      </c>
      <c r="G275" s="72"/>
      <c r="H275" s="72"/>
      <c r="I275" s="72"/>
      <c r="J275" s="72"/>
      <c r="K275" s="72"/>
      <c r="L275" s="72"/>
      <c r="M275" s="72"/>
      <c r="N275" s="72"/>
      <c r="O275" s="72"/>
      <c r="P275" s="72"/>
      <c r="Q275" s="72"/>
      <c r="R275" s="72"/>
      <c r="S275" s="72"/>
      <c r="T275" s="72"/>
      <c r="U275" s="72"/>
      <c r="V275" s="72"/>
      <c r="W275" s="72"/>
      <c r="X275" s="72" t="s">
        <v>32</v>
      </c>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row>
    <row r="276" ht="15.75" customHeight="1">
      <c r="A276" s="4" t="s">
        <v>48</v>
      </c>
      <c r="B276" s="4" t="s">
        <v>591</v>
      </c>
      <c r="C276" s="4" t="s">
        <v>592</v>
      </c>
      <c r="D276" s="4"/>
      <c r="E276" s="4"/>
      <c r="F276" s="4">
        <v>276.0</v>
      </c>
      <c r="H276" s="4"/>
      <c r="I276" s="21" t="b">
        <v>1</v>
      </c>
      <c r="N276" s="4"/>
      <c r="S276" s="4">
        <v>8.0</v>
      </c>
      <c r="W276" s="4"/>
      <c r="X276" s="4" t="s">
        <v>32</v>
      </c>
      <c r="Y276" s="4"/>
    </row>
    <row r="277" ht="15.75" customHeight="1">
      <c r="A277" s="4" t="s">
        <v>48</v>
      </c>
      <c r="B277" s="4" t="s">
        <v>593</v>
      </c>
      <c r="C277" s="4" t="s">
        <v>594</v>
      </c>
      <c r="D277" s="4"/>
      <c r="E277" s="4"/>
      <c r="F277" s="4">
        <v>277.0</v>
      </c>
      <c r="H277" s="4"/>
      <c r="I277" s="21" t="b">
        <v>1</v>
      </c>
      <c r="N277" s="4"/>
      <c r="S277" s="4">
        <v>8.0</v>
      </c>
      <c r="W277" s="4"/>
      <c r="X277" s="4" t="s">
        <v>32</v>
      </c>
      <c r="Y277" s="4"/>
    </row>
    <row r="278" ht="15.75" customHeight="1">
      <c r="A278" s="4" t="s">
        <v>33</v>
      </c>
      <c r="B278" s="4" t="s">
        <v>595</v>
      </c>
      <c r="C278" s="4" t="s">
        <v>596</v>
      </c>
      <c r="D278" s="4"/>
      <c r="E278" s="4"/>
      <c r="F278" s="4">
        <v>278.0</v>
      </c>
      <c r="H278" s="4"/>
      <c r="I278" s="4"/>
      <c r="M278" s="34" t="s">
        <v>597</v>
      </c>
      <c r="N278" s="4"/>
      <c r="S278" s="4">
        <v>5.0</v>
      </c>
      <c r="W278" s="4"/>
      <c r="X278" s="4" t="s">
        <v>32</v>
      </c>
      <c r="Y278" s="4"/>
    </row>
    <row r="279" ht="15.75" customHeight="1">
      <c r="A279" s="74" t="s">
        <v>39</v>
      </c>
      <c r="B279" s="74" t="s">
        <v>598</v>
      </c>
      <c r="C279" s="74" t="s">
        <v>599</v>
      </c>
      <c r="D279" s="74"/>
      <c r="E279" s="74"/>
      <c r="F279" s="74">
        <v>279.0</v>
      </c>
      <c r="G279" s="74"/>
      <c r="H279" s="74" t="s">
        <v>255</v>
      </c>
      <c r="I279" s="74"/>
      <c r="J279" s="74"/>
      <c r="K279" s="74"/>
      <c r="L279" s="74"/>
      <c r="M279" s="74"/>
      <c r="N279" s="74"/>
      <c r="O279" s="74"/>
      <c r="P279" s="74"/>
      <c r="Q279" s="74"/>
      <c r="R279" s="74"/>
      <c r="S279" s="74">
        <v>11.0</v>
      </c>
      <c r="T279" s="74"/>
      <c r="U279" s="74"/>
      <c r="V279" s="74"/>
      <c r="W279" s="74"/>
      <c r="X279" s="74" t="s">
        <v>32</v>
      </c>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row>
    <row r="280" ht="15.75" customHeight="1">
      <c r="A280" s="4" t="s">
        <v>42</v>
      </c>
      <c r="B280" s="4" t="s">
        <v>600</v>
      </c>
      <c r="C280" s="34" t="s">
        <v>601</v>
      </c>
      <c r="D280" s="4"/>
      <c r="E280" s="4"/>
      <c r="F280" s="4">
        <v>280.0</v>
      </c>
      <c r="H280" s="4" t="s">
        <v>602</v>
      </c>
      <c r="I280" s="4"/>
      <c r="N280" s="4"/>
      <c r="S280" s="4">
        <v>13.0</v>
      </c>
      <c r="W280" s="4"/>
      <c r="X280" s="4" t="s">
        <v>32</v>
      </c>
      <c r="Y280" s="4"/>
    </row>
    <row r="281" ht="15.75" customHeight="1">
      <c r="A281" s="4" t="s">
        <v>42</v>
      </c>
      <c r="B281" s="4" t="s">
        <v>603</v>
      </c>
      <c r="C281" s="34" t="s">
        <v>604</v>
      </c>
      <c r="D281" s="4"/>
      <c r="E281" s="4"/>
      <c r="F281" s="4">
        <v>281.0</v>
      </c>
      <c r="H281" s="4" t="s">
        <v>602</v>
      </c>
      <c r="I281" s="4"/>
      <c r="N281" s="4"/>
      <c r="S281" s="4">
        <v>11.0</v>
      </c>
      <c r="W281" s="4"/>
      <c r="X281" s="4" t="s">
        <v>32</v>
      </c>
      <c r="Y281" s="4"/>
    </row>
    <row r="282" ht="15.75" customHeight="1">
      <c r="A282" s="34" t="s">
        <v>42</v>
      </c>
      <c r="B282" s="34" t="s">
        <v>605</v>
      </c>
      <c r="C282" s="34" t="s">
        <v>606</v>
      </c>
      <c r="D282" s="4"/>
      <c r="E282" s="4"/>
      <c r="F282" s="4">
        <v>282.0</v>
      </c>
      <c r="H282" s="4"/>
      <c r="I282" s="4"/>
      <c r="N282" s="4"/>
      <c r="S282" s="4">
        <v>10.0</v>
      </c>
      <c r="W282" s="4"/>
      <c r="X282" s="4" t="s">
        <v>32</v>
      </c>
      <c r="Y282" s="4"/>
    </row>
    <row r="283" ht="15.75" customHeight="1">
      <c r="A283" s="4" t="s">
        <v>42</v>
      </c>
      <c r="B283" s="4" t="s">
        <v>607</v>
      </c>
      <c r="C283" s="34" t="s">
        <v>608</v>
      </c>
      <c r="D283" s="4"/>
      <c r="E283" s="4"/>
      <c r="F283" s="4">
        <v>283.0</v>
      </c>
      <c r="H283" s="4" t="s">
        <v>602</v>
      </c>
      <c r="I283" s="4"/>
      <c r="N283" s="4"/>
      <c r="S283" s="4">
        <v>11.0</v>
      </c>
      <c r="W283" s="4"/>
      <c r="X283" s="4" t="s">
        <v>32</v>
      </c>
      <c r="Y283" s="4"/>
    </row>
    <row r="284" ht="15.75" customHeight="1">
      <c r="A284" s="4" t="s">
        <v>42</v>
      </c>
      <c r="B284" s="4" t="s">
        <v>609</v>
      </c>
      <c r="C284" s="34" t="s">
        <v>610</v>
      </c>
      <c r="D284" s="4"/>
      <c r="E284" s="4"/>
      <c r="F284" s="4">
        <v>284.0</v>
      </c>
      <c r="H284" s="4" t="s">
        <v>602</v>
      </c>
      <c r="I284" s="4"/>
      <c r="N284" s="4"/>
      <c r="S284" s="4">
        <v>11.0</v>
      </c>
      <c r="W284" s="4"/>
      <c r="X284" s="4" t="s">
        <v>32</v>
      </c>
      <c r="Y284" s="4"/>
    </row>
    <row r="285" ht="15.75" customHeight="1">
      <c r="A285" s="4" t="s">
        <v>42</v>
      </c>
      <c r="B285" s="4" t="s">
        <v>611</v>
      </c>
      <c r="C285" s="34" t="s">
        <v>612</v>
      </c>
      <c r="D285" s="4"/>
      <c r="E285" s="4"/>
      <c r="F285" s="4">
        <v>285.0</v>
      </c>
      <c r="H285" s="4"/>
      <c r="I285" s="4"/>
      <c r="N285" s="4"/>
      <c r="S285" s="4">
        <v>11.0</v>
      </c>
      <c r="W285" s="4"/>
      <c r="X285" s="4" t="s">
        <v>32</v>
      </c>
      <c r="Y285" s="4"/>
    </row>
    <row r="286" ht="15.75" customHeight="1">
      <c r="A286" s="4" t="s">
        <v>42</v>
      </c>
      <c r="B286" s="4" t="s">
        <v>613</v>
      </c>
      <c r="C286" s="34" t="s">
        <v>614</v>
      </c>
      <c r="D286" s="4"/>
      <c r="E286" s="4"/>
      <c r="F286" s="4">
        <v>286.0</v>
      </c>
      <c r="H286" s="4" t="s">
        <v>602</v>
      </c>
      <c r="I286" s="4"/>
      <c r="N286" s="4"/>
      <c r="S286" s="4">
        <v>11.0</v>
      </c>
      <c r="W286" s="4"/>
      <c r="X286" s="4" t="s">
        <v>32</v>
      </c>
      <c r="Y286" s="4"/>
    </row>
    <row r="287" ht="15.75" customHeight="1">
      <c r="A287" s="4" t="s">
        <v>42</v>
      </c>
      <c r="B287" s="4" t="s">
        <v>615</v>
      </c>
      <c r="C287" s="34" t="s">
        <v>616</v>
      </c>
      <c r="D287" s="4"/>
      <c r="E287" s="4"/>
      <c r="F287" s="4">
        <v>287.0</v>
      </c>
      <c r="H287" s="4" t="s">
        <v>602</v>
      </c>
      <c r="I287" s="4"/>
      <c r="N287" s="4"/>
      <c r="S287" s="4">
        <v>12.0</v>
      </c>
      <c r="W287" s="4"/>
      <c r="X287" s="4" t="s">
        <v>32</v>
      </c>
      <c r="Y287" s="4"/>
    </row>
    <row r="288" ht="15.75" customHeight="1">
      <c r="A288" s="4" t="s">
        <v>42</v>
      </c>
      <c r="B288" s="4" t="s">
        <v>617</v>
      </c>
      <c r="C288" s="34" t="s">
        <v>618</v>
      </c>
      <c r="D288" s="4"/>
      <c r="E288" s="4"/>
      <c r="F288" s="4">
        <v>288.0</v>
      </c>
      <c r="H288" s="4" t="s">
        <v>602</v>
      </c>
      <c r="I288" s="4"/>
      <c r="N288" s="4"/>
      <c r="S288" s="4">
        <v>10.0</v>
      </c>
      <c r="W288" s="4"/>
      <c r="X288" s="4" t="s">
        <v>32</v>
      </c>
      <c r="Y288" s="4"/>
    </row>
    <row r="289" ht="15.75" customHeight="1">
      <c r="A289" s="74" t="s">
        <v>88</v>
      </c>
      <c r="B289" s="74"/>
      <c r="C289" s="74"/>
      <c r="D289" s="74"/>
      <c r="E289" s="74"/>
      <c r="F289" s="74">
        <v>289.0</v>
      </c>
      <c r="G289" s="74"/>
      <c r="H289" s="74"/>
      <c r="I289" s="74"/>
      <c r="J289" s="74"/>
      <c r="K289" s="74"/>
      <c r="L289" s="74"/>
      <c r="M289" s="74"/>
      <c r="N289" s="74"/>
      <c r="O289" s="74"/>
      <c r="P289" s="74"/>
      <c r="Q289" s="74"/>
      <c r="R289" s="74"/>
      <c r="S289" s="74"/>
      <c r="T289" s="74"/>
      <c r="U289" s="74"/>
      <c r="V289" s="74"/>
      <c r="W289" s="74"/>
      <c r="X289" s="74" t="s">
        <v>32</v>
      </c>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row>
    <row r="290" ht="15.75" customHeight="1">
      <c r="A290" s="4"/>
      <c r="D290" s="4"/>
      <c r="E290" s="4"/>
      <c r="F290" s="4"/>
      <c r="H290" s="4"/>
      <c r="I290" s="4"/>
      <c r="N290" s="4"/>
      <c r="S290" s="4"/>
      <c r="W290" s="4"/>
      <c r="X290" s="4" t="s">
        <v>32</v>
      </c>
      <c r="Y290" s="4"/>
    </row>
    <row r="291" ht="15.75" customHeight="1">
      <c r="A291" s="4"/>
      <c r="D291" s="4"/>
      <c r="E291" s="4"/>
      <c r="F291" s="4"/>
      <c r="H291" s="4"/>
      <c r="I291" s="4"/>
      <c r="N291" s="4"/>
      <c r="S291" s="4"/>
      <c r="W291" s="4"/>
      <c r="X291" s="4" t="s">
        <v>32</v>
      </c>
      <c r="Y291" s="4"/>
    </row>
    <row r="292" ht="15.75" customHeight="1">
      <c r="A292" s="4"/>
      <c r="D292" s="4"/>
      <c r="E292" s="4"/>
      <c r="F292" s="4"/>
      <c r="H292" s="4"/>
      <c r="I292" s="4"/>
      <c r="N292" s="4"/>
      <c r="S292" s="4"/>
      <c r="W292" s="4"/>
      <c r="X292" s="4" t="s">
        <v>32</v>
      </c>
      <c r="Y292" s="4"/>
    </row>
    <row r="293" ht="15.75" customHeight="1">
      <c r="A293" s="4"/>
      <c r="D293" s="4"/>
      <c r="E293" s="4"/>
      <c r="F293" s="4"/>
      <c r="H293" s="4"/>
      <c r="I293" s="4"/>
      <c r="N293" s="4"/>
      <c r="S293" s="4"/>
      <c r="W293" s="4"/>
      <c r="X293" s="4" t="s">
        <v>32</v>
      </c>
      <c r="Y293" s="4"/>
    </row>
    <row r="294" ht="15.75" customHeight="1">
      <c r="A294" s="4"/>
      <c r="D294" s="4"/>
      <c r="E294" s="4"/>
      <c r="F294" s="4"/>
      <c r="H294" s="4"/>
      <c r="I294" s="4"/>
      <c r="N294" s="4"/>
      <c r="S294" s="4"/>
      <c r="W294" s="4"/>
      <c r="X294" s="4" t="s">
        <v>32</v>
      </c>
      <c r="Y294" s="4"/>
    </row>
    <row r="295" ht="15.75" customHeight="1">
      <c r="A295" s="4"/>
      <c r="D295" s="4"/>
      <c r="E295" s="4"/>
      <c r="F295" s="4"/>
      <c r="H295" s="4"/>
      <c r="I295" s="4"/>
      <c r="N295" s="4"/>
      <c r="S295" s="4"/>
      <c r="W295" s="4"/>
      <c r="X295" s="4" t="s">
        <v>32</v>
      </c>
      <c r="Y295" s="4"/>
    </row>
    <row r="296" ht="15.75" customHeight="1">
      <c r="A296" s="4"/>
      <c r="D296" s="4"/>
      <c r="E296" s="4"/>
      <c r="F296" s="4"/>
      <c r="H296" s="4"/>
      <c r="I296" s="4"/>
      <c r="N296" s="4"/>
      <c r="S296" s="4"/>
      <c r="W296" s="4"/>
      <c r="X296" s="4" t="s">
        <v>32</v>
      </c>
      <c r="Y296" s="4"/>
    </row>
    <row r="297" ht="15.75" customHeight="1">
      <c r="A297" s="4"/>
      <c r="D297" s="4"/>
      <c r="E297" s="4"/>
      <c r="F297" s="4"/>
      <c r="H297" s="4"/>
      <c r="I297" s="4"/>
      <c r="N297" s="4"/>
      <c r="S297" s="4"/>
      <c r="W297" s="4"/>
      <c r="X297" s="4" t="s">
        <v>32</v>
      </c>
      <c r="Y297" s="4"/>
    </row>
    <row r="298" ht="15.75" customHeight="1">
      <c r="A298" s="4"/>
      <c r="D298" s="4"/>
      <c r="E298" s="4"/>
      <c r="F298" s="4"/>
      <c r="H298" s="4"/>
      <c r="I298" s="4"/>
      <c r="N298" s="4"/>
      <c r="S298" s="4"/>
      <c r="W298" s="4"/>
      <c r="X298" s="4" t="s">
        <v>32</v>
      </c>
      <c r="Y298" s="4"/>
    </row>
    <row r="299" ht="15.75" customHeight="1">
      <c r="A299" s="4"/>
      <c r="D299" s="4"/>
      <c r="E299" s="4"/>
      <c r="F299" s="4"/>
      <c r="H299" s="4"/>
      <c r="I299" s="4"/>
      <c r="N299" s="4"/>
      <c r="S299" s="4"/>
      <c r="W299" s="4"/>
      <c r="X299" s="4" t="s">
        <v>32</v>
      </c>
      <c r="Y299" s="4"/>
    </row>
    <row r="300" ht="15.75" customHeight="1">
      <c r="A300" s="4"/>
      <c r="D300" s="4"/>
      <c r="E300" s="4"/>
      <c r="F300" s="4"/>
      <c r="H300" s="4"/>
      <c r="I300" s="4"/>
      <c r="N300" s="4"/>
      <c r="S300" s="4"/>
      <c r="W300" s="4"/>
      <c r="X300" s="4" t="s">
        <v>32</v>
      </c>
      <c r="Y300" s="4"/>
    </row>
    <row r="301" ht="15.75" customHeight="1">
      <c r="A301" s="4"/>
      <c r="D301" s="4"/>
      <c r="E301" s="4"/>
      <c r="F301" s="4"/>
      <c r="H301" s="4"/>
      <c r="I301" s="4"/>
      <c r="N301" s="4"/>
      <c r="S301" s="4"/>
      <c r="W301" s="4"/>
      <c r="X301" s="4" t="s">
        <v>32</v>
      </c>
      <c r="Y301" s="4"/>
    </row>
    <row r="302" ht="15.75" customHeight="1">
      <c r="A302" s="4"/>
      <c r="D302" s="4"/>
      <c r="E302" s="4"/>
      <c r="F302" s="4"/>
      <c r="H302" s="4"/>
      <c r="I302" s="4"/>
      <c r="N302" s="4"/>
      <c r="S302" s="4"/>
      <c r="W302" s="4"/>
      <c r="X302" s="4" t="s">
        <v>32</v>
      </c>
      <c r="Y302" s="4"/>
    </row>
    <row r="303" ht="15.75" customHeight="1">
      <c r="A303" s="4"/>
      <c r="D303" s="4"/>
      <c r="E303" s="4"/>
      <c r="F303" s="4"/>
      <c r="H303" s="4"/>
      <c r="I303" s="4"/>
      <c r="N303" s="4"/>
      <c r="S303" s="4"/>
      <c r="W303" s="4"/>
      <c r="X303" s="4" t="s">
        <v>32</v>
      </c>
      <c r="Y303" s="4"/>
    </row>
    <row r="304" ht="15.75" customHeight="1">
      <c r="A304" s="4"/>
      <c r="D304" s="4"/>
      <c r="E304" s="4"/>
      <c r="F304" s="4"/>
      <c r="H304" s="4"/>
      <c r="I304" s="4"/>
      <c r="N304" s="4"/>
      <c r="S304" s="4"/>
      <c r="W304" s="4"/>
      <c r="X304" s="4" t="s">
        <v>32</v>
      </c>
      <c r="Y304" s="4"/>
    </row>
    <row r="305" ht="15.75" customHeight="1">
      <c r="A305" s="4"/>
      <c r="D305" s="4"/>
      <c r="E305" s="4"/>
      <c r="F305" s="4"/>
      <c r="H305" s="4"/>
      <c r="I305" s="4"/>
      <c r="N305" s="4"/>
      <c r="S305" s="4"/>
      <c r="W305" s="4"/>
      <c r="X305" s="4" t="s">
        <v>32</v>
      </c>
      <c r="Y305" s="4"/>
    </row>
    <row r="306" ht="15.75" customHeight="1">
      <c r="A306" s="4"/>
      <c r="D306" s="4"/>
      <c r="E306" s="4"/>
      <c r="F306" s="4"/>
      <c r="H306" s="4"/>
      <c r="I306" s="4"/>
      <c r="N306" s="4"/>
      <c r="S306" s="4"/>
      <c r="W306" s="4"/>
      <c r="X306" s="4" t="s">
        <v>32</v>
      </c>
      <c r="Y306" s="4"/>
    </row>
    <row r="307" ht="15.75" customHeight="1">
      <c r="A307" s="4"/>
      <c r="D307" s="4"/>
      <c r="E307" s="4"/>
      <c r="F307" s="4"/>
      <c r="H307" s="4"/>
      <c r="I307" s="4"/>
      <c r="N307" s="4"/>
      <c r="S307" s="4"/>
      <c r="W307" s="4"/>
      <c r="X307" s="4" t="s">
        <v>32</v>
      </c>
      <c r="Y307" s="4"/>
    </row>
    <row r="308" ht="15.75" customHeight="1">
      <c r="A308" s="4"/>
      <c r="D308" s="4"/>
      <c r="E308" s="4"/>
      <c r="F308" s="4"/>
      <c r="H308" s="4"/>
      <c r="I308" s="4"/>
      <c r="N308" s="4"/>
      <c r="S308" s="4"/>
      <c r="W308" s="4"/>
      <c r="X308" s="4" t="s">
        <v>32</v>
      </c>
      <c r="Y308" s="4"/>
    </row>
    <row r="309" ht="15.75" customHeight="1">
      <c r="A309" s="4"/>
      <c r="D309" s="4"/>
      <c r="E309" s="4"/>
      <c r="F309" s="4"/>
      <c r="H309" s="4"/>
      <c r="I309" s="4"/>
      <c r="N309" s="4"/>
      <c r="S309" s="4"/>
      <c r="W309" s="4"/>
      <c r="X309" s="4" t="s">
        <v>32</v>
      </c>
      <c r="Y309" s="4"/>
    </row>
    <row r="310" ht="15.75" customHeight="1">
      <c r="A310" s="4"/>
      <c r="D310" s="4"/>
      <c r="E310" s="4"/>
      <c r="F310" s="4"/>
      <c r="H310" s="4"/>
      <c r="I310" s="4"/>
      <c r="N310" s="4"/>
      <c r="S310" s="4"/>
      <c r="W310" s="4"/>
      <c r="X310" s="4" t="s">
        <v>32</v>
      </c>
      <c r="Y310" s="4"/>
    </row>
    <row r="311" ht="15.75" customHeight="1">
      <c r="A311" s="4"/>
      <c r="D311" s="4"/>
      <c r="E311" s="4"/>
      <c r="F311" s="4"/>
      <c r="H311" s="4"/>
      <c r="I311" s="4"/>
      <c r="N311" s="4"/>
      <c r="S311" s="4"/>
      <c r="W311" s="4"/>
      <c r="X311" s="4" t="s">
        <v>32</v>
      </c>
      <c r="Y311" s="4"/>
    </row>
    <row r="312" ht="15.75" customHeight="1">
      <c r="A312" s="4"/>
      <c r="D312" s="4"/>
      <c r="E312" s="4"/>
      <c r="F312" s="4"/>
      <c r="H312" s="4"/>
      <c r="I312" s="4"/>
      <c r="N312" s="4"/>
      <c r="S312" s="4"/>
      <c r="W312" s="4"/>
      <c r="X312" s="4" t="s">
        <v>32</v>
      </c>
      <c r="Y312" s="4"/>
    </row>
    <row r="313" ht="15.75" customHeight="1">
      <c r="A313" s="4"/>
      <c r="D313" s="4"/>
      <c r="E313" s="4"/>
      <c r="F313" s="4"/>
      <c r="H313" s="4"/>
      <c r="I313" s="4"/>
      <c r="N313" s="4"/>
      <c r="S313" s="4"/>
      <c r="W313" s="4"/>
      <c r="X313" s="4" t="s">
        <v>32</v>
      </c>
      <c r="Y313" s="4"/>
    </row>
    <row r="314" ht="15.75" customHeight="1">
      <c r="A314" s="4"/>
      <c r="D314" s="4"/>
      <c r="E314" s="4"/>
      <c r="F314" s="4"/>
      <c r="H314" s="4"/>
      <c r="I314" s="4"/>
      <c r="N314" s="4"/>
      <c r="S314" s="4"/>
      <c r="W314" s="4"/>
      <c r="X314" s="4" t="s">
        <v>32</v>
      </c>
      <c r="Y314" s="4"/>
    </row>
    <row r="315" ht="15.75" customHeight="1">
      <c r="A315" s="4"/>
      <c r="D315" s="4"/>
      <c r="E315" s="4"/>
      <c r="F315" s="4"/>
      <c r="H315" s="4"/>
      <c r="I315" s="4"/>
      <c r="N315" s="4"/>
      <c r="S315" s="4"/>
      <c r="W315" s="4"/>
      <c r="X315" s="4" t="s">
        <v>32</v>
      </c>
      <c r="Y315" s="4"/>
    </row>
    <row r="316" ht="15.75" customHeight="1">
      <c r="A316" s="4"/>
      <c r="D316" s="4"/>
      <c r="E316" s="4"/>
      <c r="F316" s="4"/>
      <c r="H316" s="4"/>
      <c r="I316" s="4"/>
      <c r="N316" s="4"/>
      <c r="S316" s="4"/>
      <c r="W316" s="4"/>
      <c r="X316" s="4" t="s">
        <v>32</v>
      </c>
      <c r="Y316" s="4"/>
    </row>
    <row r="317" ht="15.75" customHeight="1">
      <c r="A317" s="4"/>
      <c r="D317" s="4"/>
      <c r="E317" s="4"/>
      <c r="F317" s="4"/>
      <c r="H317" s="4"/>
      <c r="I317" s="4"/>
      <c r="N317" s="4"/>
      <c r="S317" s="4"/>
      <c r="W317" s="4"/>
      <c r="X317" s="4" t="s">
        <v>32</v>
      </c>
      <c r="Y317" s="4"/>
    </row>
    <row r="318" ht="15.75" customHeight="1">
      <c r="A318" s="4"/>
      <c r="D318" s="4"/>
      <c r="E318" s="4"/>
      <c r="F318" s="4"/>
      <c r="H318" s="4"/>
      <c r="I318" s="4"/>
      <c r="N318" s="4"/>
      <c r="S318" s="4"/>
      <c r="W318" s="4"/>
      <c r="X318" s="4" t="s">
        <v>32</v>
      </c>
      <c r="Y318" s="4"/>
    </row>
    <row r="319" ht="15.75" customHeight="1">
      <c r="A319" s="4"/>
      <c r="D319" s="4"/>
      <c r="E319" s="4"/>
      <c r="F319" s="4"/>
      <c r="H319" s="4"/>
      <c r="I319" s="4"/>
      <c r="N319" s="4"/>
      <c r="S319" s="4"/>
      <c r="W319" s="4"/>
      <c r="X319" s="4" t="s">
        <v>32</v>
      </c>
      <c r="Y319" s="4"/>
    </row>
    <row r="320" ht="15.75" customHeight="1">
      <c r="A320" s="4"/>
      <c r="D320" s="4"/>
      <c r="E320" s="4"/>
      <c r="F320" s="4"/>
      <c r="H320" s="4"/>
      <c r="I320" s="4"/>
      <c r="N320" s="4"/>
      <c r="S320" s="4"/>
      <c r="W320" s="4"/>
      <c r="X320" s="4" t="s">
        <v>32</v>
      </c>
      <c r="Y320" s="4"/>
    </row>
    <row r="321" ht="15.75" customHeight="1">
      <c r="A321" s="4"/>
      <c r="D321" s="4"/>
      <c r="E321" s="4"/>
      <c r="F321" s="4"/>
      <c r="H321" s="4"/>
      <c r="I321" s="4"/>
      <c r="N321" s="4"/>
      <c r="S321" s="4"/>
      <c r="W321" s="4"/>
      <c r="X321" s="4" t="s">
        <v>32</v>
      </c>
      <c r="Y321" s="4"/>
    </row>
    <row r="322" ht="15.75" customHeight="1">
      <c r="A322" s="4"/>
      <c r="D322" s="4"/>
      <c r="E322" s="4"/>
      <c r="F322" s="4"/>
      <c r="H322" s="4"/>
      <c r="I322" s="4"/>
      <c r="N322" s="4"/>
      <c r="S322" s="4"/>
      <c r="W322" s="4"/>
      <c r="X322" s="4" t="s">
        <v>32</v>
      </c>
      <c r="Y322" s="4"/>
    </row>
    <row r="323" ht="15.75" customHeight="1">
      <c r="A323" s="4"/>
      <c r="D323" s="4"/>
      <c r="E323" s="4"/>
      <c r="F323" s="4"/>
      <c r="H323" s="4"/>
      <c r="I323" s="4"/>
      <c r="N323" s="4"/>
      <c r="S323" s="4"/>
      <c r="W323" s="4"/>
      <c r="X323" s="4" t="s">
        <v>32</v>
      </c>
      <c r="Y323" s="4"/>
    </row>
    <row r="324" ht="15.75" customHeight="1">
      <c r="A324" s="4"/>
      <c r="D324" s="4"/>
      <c r="E324" s="4"/>
      <c r="F324" s="4"/>
      <c r="H324" s="4"/>
      <c r="I324" s="4"/>
      <c r="N324" s="4"/>
      <c r="S324" s="4"/>
      <c r="W324" s="4"/>
      <c r="X324" s="4" t="s">
        <v>32</v>
      </c>
      <c r="Y324" s="4"/>
    </row>
    <row r="325" ht="15.75" customHeight="1">
      <c r="A325" s="4"/>
      <c r="D325" s="4"/>
      <c r="E325" s="4"/>
      <c r="F325" s="4"/>
      <c r="H325" s="4"/>
      <c r="I325" s="4"/>
      <c r="N325" s="4"/>
      <c r="S325" s="4"/>
      <c r="W325" s="4"/>
      <c r="X325" s="4" t="s">
        <v>32</v>
      </c>
      <c r="Y325" s="4"/>
    </row>
    <row r="326" ht="15.75" customHeight="1">
      <c r="A326" s="4"/>
      <c r="D326" s="4"/>
      <c r="E326" s="4"/>
      <c r="F326" s="4"/>
      <c r="H326" s="4"/>
      <c r="I326" s="4"/>
      <c r="N326" s="4"/>
      <c r="S326" s="4"/>
      <c r="W326" s="4"/>
      <c r="X326" s="4" t="s">
        <v>32</v>
      </c>
      <c r="Y326" s="4"/>
    </row>
    <row r="327" ht="15.75" customHeight="1">
      <c r="A327" s="4"/>
      <c r="D327" s="4"/>
      <c r="E327" s="4"/>
      <c r="F327" s="4"/>
      <c r="H327" s="4"/>
      <c r="I327" s="4"/>
      <c r="N327" s="4"/>
      <c r="S327" s="4"/>
      <c r="W327" s="4"/>
      <c r="X327" s="4" t="s">
        <v>32</v>
      </c>
      <c r="Y327" s="4"/>
    </row>
    <row r="328" ht="15.75" customHeight="1">
      <c r="A328" s="4"/>
      <c r="D328" s="4"/>
      <c r="E328" s="4"/>
      <c r="F328" s="4"/>
      <c r="H328" s="4"/>
      <c r="I328" s="4"/>
      <c r="N328" s="4"/>
      <c r="S328" s="4"/>
      <c r="W328" s="4"/>
      <c r="X328" s="4" t="s">
        <v>32</v>
      </c>
      <c r="Y328" s="4"/>
    </row>
    <row r="329" ht="15.75" customHeight="1">
      <c r="A329" s="4"/>
      <c r="D329" s="4"/>
      <c r="E329" s="4"/>
      <c r="F329" s="4"/>
      <c r="H329" s="4"/>
      <c r="I329" s="4"/>
      <c r="N329" s="4"/>
      <c r="S329" s="4"/>
      <c r="W329" s="4"/>
      <c r="X329" s="4" t="s">
        <v>32</v>
      </c>
      <c r="Y329" s="4"/>
    </row>
    <row r="330" ht="15.75" customHeight="1">
      <c r="A330" s="4"/>
      <c r="D330" s="4"/>
      <c r="E330" s="4"/>
      <c r="F330" s="4"/>
      <c r="H330" s="4"/>
      <c r="I330" s="4"/>
      <c r="N330" s="4"/>
      <c r="S330" s="4"/>
      <c r="W330" s="4"/>
      <c r="X330" s="4" t="s">
        <v>32</v>
      </c>
      <c r="Y330" s="4"/>
    </row>
    <row r="331" ht="15.75" customHeight="1">
      <c r="A331" s="4"/>
      <c r="D331" s="4"/>
      <c r="E331" s="4"/>
      <c r="F331" s="4"/>
      <c r="H331" s="4"/>
      <c r="I331" s="4"/>
      <c r="N331" s="4"/>
      <c r="S331" s="4"/>
      <c r="W331" s="4"/>
      <c r="X331" s="4" t="s">
        <v>32</v>
      </c>
      <c r="Y331" s="4"/>
    </row>
    <row r="332" ht="15.75" customHeight="1">
      <c r="A332" s="4"/>
      <c r="D332" s="4"/>
      <c r="E332" s="4"/>
      <c r="F332" s="4"/>
      <c r="H332" s="4"/>
      <c r="I332" s="4"/>
      <c r="N332" s="4"/>
      <c r="S332" s="4"/>
      <c r="W332" s="4"/>
      <c r="X332" s="4" t="s">
        <v>32</v>
      </c>
      <c r="Y332" s="4"/>
    </row>
    <row r="333" ht="15.75" customHeight="1">
      <c r="A333" s="4"/>
      <c r="D333" s="4"/>
      <c r="E333" s="4"/>
      <c r="F333" s="4"/>
      <c r="H333" s="4"/>
      <c r="I333" s="4"/>
      <c r="N333" s="4"/>
      <c r="S333" s="4"/>
      <c r="W333" s="4"/>
      <c r="X333" s="4" t="s">
        <v>32</v>
      </c>
      <c r="Y333" s="4"/>
    </row>
    <row r="334" ht="15.75" customHeight="1">
      <c r="A334" s="4"/>
      <c r="D334" s="4"/>
      <c r="E334" s="4"/>
      <c r="F334" s="4"/>
      <c r="H334" s="4"/>
      <c r="I334" s="4"/>
      <c r="N334" s="4"/>
      <c r="S334" s="4"/>
      <c r="W334" s="4"/>
      <c r="X334" s="4" t="s">
        <v>32</v>
      </c>
      <c r="Y334" s="4"/>
    </row>
    <row r="335" ht="15.75" customHeight="1">
      <c r="A335" s="4"/>
      <c r="D335" s="4"/>
      <c r="E335" s="4"/>
      <c r="F335" s="4"/>
      <c r="H335" s="4"/>
      <c r="I335" s="4"/>
      <c r="N335" s="4"/>
      <c r="S335" s="4"/>
      <c r="W335" s="4"/>
      <c r="X335" s="4" t="s">
        <v>32</v>
      </c>
      <c r="Y335" s="4"/>
    </row>
    <row r="336" ht="15.75" customHeight="1">
      <c r="A336" s="4"/>
      <c r="D336" s="4"/>
      <c r="E336" s="4"/>
      <c r="F336" s="4"/>
      <c r="H336" s="4"/>
      <c r="I336" s="4"/>
      <c r="N336" s="4"/>
      <c r="S336" s="4"/>
      <c r="W336" s="4"/>
      <c r="X336" s="4" t="s">
        <v>32</v>
      </c>
      <c r="Y336" s="4"/>
    </row>
    <row r="337" ht="15.75" customHeight="1">
      <c r="A337" s="4"/>
      <c r="D337" s="4"/>
      <c r="E337" s="4"/>
      <c r="F337" s="4"/>
      <c r="H337" s="4"/>
      <c r="I337" s="4"/>
      <c r="N337" s="4"/>
      <c r="S337" s="4"/>
      <c r="W337" s="4"/>
      <c r="X337" s="4" t="s">
        <v>32</v>
      </c>
      <c r="Y337" s="4"/>
    </row>
    <row r="338" ht="15.75" customHeight="1">
      <c r="A338" s="4"/>
      <c r="D338" s="4"/>
      <c r="E338" s="4"/>
      <c r="F338" s="4"/>
      <c r="H338" s="4"/>
      <c r="I338" s="4"/>
      <c r="N338" s="4"/>
      <c r="S338" s="4"/>
      <c r="W338" s="4"/>
      <c r="X338" s="4" t="s">
        <v>32</v>
      </c>
      <c r="Y338" s="4"/>
    </row>
    <row r="339" ht="15.75" customHeight="1">
      <c r="A339" s="4"/>
      <c r="D339" s="4"/>
      <c r="E339" s="4"/>
      <c r="F339" s="4"/>
      <c r="H339" s="4"/>
      <c r="I339" s="4"/>
      <c r="N339" s="4"/>
      <c r="S339" s="4"/>
      <c r="W339" s="4"/>
      <c r="X339" s="4" t="s">
        <v>32</v>
      </c>
      <c r="Y339" s="4"/>
    </row>
    <row r="340" ht="15.75" customHeight="1">
      <c r="A340" s="4"/>
      <c r="D340" s="4"/>
      <c r="E340" s="4"/>
      <c r="F340" s="4"/>
      <c r="H340" s="4"/>
      <c r="I340" s="4"/>
      <c r="N340" s="4"/>
      <c r="S340" s="4"/>
      <c r="W340" s="4"/>
      <c r="X340" s="4" t="s">
        <v>32</v>
      </c>
      <c r="Y340" s="4"/>
    </row>
    <row r="341" ht="15.75" customHeight="1">
      <c r="A341" s="4"/>
      <c r="D341" s="4"/>
      <c r="E341" s="4"/>
      <c r="F341" s="4"/>
      <c r="H341" s="4"/>
      <c r="I341" s="4"/>
      <c r="N341" s="4"/>
      <c r="S341" s="4"/>
      <c r="W341" s="4"/>
      <c r="X341" s="4" t="s">
        <v>32</v>
      </c>
      <c r="Y341" s="4"/>
    </row>
    <row r="342" ht="15.75" customHeight="1">
      <c r="A342" s="4"/>
      <c r="D342" s="4"/>
      <c r="E342" s="4"/>
      <c r="F342" s="4"/>
      <c r="H342" s="4"/>
      <c r="I342" s="4"/>
      <c r="N342" s="4"/>
      <c r="S342" s="4"/>
      <c r="W342" s="4"/>
      <c r="X342" s="4" t="s">
        <v>32</v>
      </c>
      <c r="Y342" s="4"/>
    </row>
    <row r="343" ht="15.75" customHeight="1">
      <c r="A343" s="4"/>
      <c r="D343" s="4"/>
      <c r="E343" s="4"/>
      <c r="F343" s="4"/>
      <c r="H343" s="4"/>
      <c r="I343" s="4"/>
      <c r="N343" s="4"/>
      <c r="S343" s="4"/>
      <c r="W343" s="4"/>
      <c r="X343" s="4" t="s">
        <v>32</v>
      </c>
      <c r="Y343" s="4"/>
    </row>
    <row r="344" ht="15.75" customHeight="1">
      <c r="A344" s="4"/>
      <c r="D344" s="4"/>
      <c r="E344" s="4"/>
      <c r="F344" s="4"/>
      <c r="H344" s="4"/>
      <c r="I344" s="4"/>
      <c r="N344" s="4"/>
      <c r="S344" s="4"/>
      <c r="W344" s="4"/>
      <c r="X344" s="4" t="s">
        <v>32</v>
      </c>
      <c r="Y344" s="4"/>
    </row>
    <row r="345" ht="15.75" customHeight="1">
      <c r="A345" s="4"/>
      <c r="D345" s="4"/>
      <c r="E345" s="4"/>
      <c r="F345" s="4"/>
      <c r="H345" s="4"/>
      <c r="I345" s="4"/>
      <c r="N345" s="4"/>
      <c r="S345" s="4"/>
      <c r="W345" s="4"/>
      <c r="X345" s="4" t="s">
        <v>32</v>
      </c>
      <c r="Y345" s="4"/>
    </row>
    <row r="346" ht="15.75" customHeight="1">
      <c r="A346" s="4"/>
      <c r="D346" s="4"/>
      <c r="E346" s="4"/>
      <c r="F346" s="4"/>
      <c r="H346" s="4"/>
      <c r="I346" s="4"/>
      <c r="N346" s="4"/>
      <c r="S346" s="4"/>
      <c r="W346" s="4"/>
      <c r="X346" s="4" t="s">
        <v>32</v>
      </c>
      <c r="Y346" s="4"/>
    </row>
    <row r="347" ht="15.75" customHeight="1">
      <c r="A347" s="4"/>
      <c r="D347" s="4"/>
      <c r="E347" s="4"/>
      <c r="F347" s="4"/>
      <c r="H347" s="4"/>
      <c r="I347" s="4"/>
      <c r="N347" s="4"/>
      <c r="S347" s="4"/>
      <c r="W347" s="4"/>
      <c r="X347" s="4" t="s">
        <v>32</v>
      </c>
      <c r="Y347" s="4"/>
    </row>
    <row r="348" ht="15.75" customHeight="1">
      <c r="A348" s="4"/>
      <c r="D348" s="4"/>
      <c r="E348" s="4"/>
      <c r="F348" s="4"/>
      <c r="H348" s="4"/>
      <c r="I348" s="4"/>
      <c r="N348" s="4"/>
      <c r="S348" s="4"/>
      <c r="W348" s="4"/>
      <c r="X348" s="4" t="s">
        <v>32</v>
      </c>
      <c r="Y348" s="4"/>
    </row>
    <row r="349" ht="15.75" customHeight="1">
      <c r="A349" s="4"/>
      <c r="D349" s="4"/>
      <c r="E349" s="4"/>
      <c r="F349" s="4"/>
      <c r="H349" s="4"/>
      <c r="I349" s="4"/>
      <c r="N349" s="4"/>
      <c r="S349" s="4"/>
      <c r="W349" s="4"/>
      <c r="X349" s="4" t="s">
        <v>32</v>
      </c>
      <c r="Y349" s="4"/>
    </row>
    <row r="350" ht="15.75" customHeight="1">
      <c r="A350" s="4"/>
      <c r="D350" s="4"/>
      <c r="E350" s="4"/>
      <c r="F350" s="4"/>
      <c r="H350" s="4"/>
      <c r="I350" s="4"/>
      <c r="N350" s="4"/>
      <c r="S350" s="4"/>
      <c r="W350" s="4"/>
      <c r="X350" s="4" t="s">
        <v>32</v>
      </c>
      <c r="Y350" s="4"/>
    </row>
    <row r="351" ht="15.75" customHeight="1">
      <c r="A351" s="4"/>
      <c r="D351" s="4"/>
      <c r="E351" s="4"/>
      <c r="F351" s="4"/>
      <c r="H351" s="4"/>
      <c r="I351" s="4"/>
      <c r="N351" s="4"/>
      <c r="S351" s="4"/>
      <c r="W351" s="4"/>
      <c r="X351" s="4" t="s">
        <v>32</v>
      </c>
      <c r="Y351" s="4"/>
    </row>
    <row r="352" ht="15.75" customHeight="1">
      <c r="A352" s="4"/>
      <c r="D352" s="4"/>
      <c r="E352" s="4"/>
      <c r="F352" s="4"/>
      <c r="H352" s="4"/>
      <c r="I352" s="4"/>
      <c r="N352" s="4"/>
      <c r="S352" s="4"/>
      <c r="W352" s="4"/>
      <c r="X352" s="4" t="s">
        <v>32</v>
      </c>
      <c r="Y352" s="4"/>
    </row>
    <row r="353" ht="15.75" customHeight="1">
      <c r="A353" s="4"/>
      <c r="D353" s="4"/>
      <c r="E353" s="4"/>
      <c r="F353" s="4"/>
      <c r="H353" s="4"/>
      <c r="I353" s="4"/>
      <c r="N353" s="4"/>
      <c r="S353" s="4"/>
      <c r="W353" s="4"/>
      <c r="X353" s="4" t="s">
        <v>32</v>
      </c>
      <c r="Y353" s="4"/>
    </row>
    <row r="354" ht="15.75" customHeight="1">
      <c r="A354" s="4"/>
      <c r="D354" s="4"/>
      <c r="E354" s="4"/>
      <c r="F354" s="4"/>
      <c r="H354" s="4"/>
      <c r="I354" s="4"/>
      <c r="N354" s="4"/>
      <c r="S354" s="4"/>
      <c r="W354" s="4"/>
      <c r="X354" s="4" t="s">
        <v>32</v>
      </c>
      <c r="Y354" s="4"/>
    </row>
    <row r="355" ht="15.75" customHeight="1">
      <c r="A355" s="4"/>
      <c r="D355" s="4"/>
      <c r="E355" s="4"/>
      <c r="F355" s="4"/>
      <c r="H355" s="4"/>
      <c r="I355" s="4"/>
      <c r="N355" s="4"/>
      <c r="S355" s="4"/>
      <c r="W355" s="4"/>
      <c r="X355" s="4" t="s">
        <v>32</v>
      </c>
      <c r="Y355" s="4"/>
    </row>
    <row r="356" ht="15.75" customHeight="1">
      <c r="A356" s="4"/>
      <c r="D356" s="4"/>
      <c r="E356" s="4"/>
      <c r="F356" s="4"/>
      <c r="H356" s="4"/>
      <c r="I356" s="4"/>
      <c r="N356" s="4"/>
      <c r="S356" s="4"/>
      <c r="W356" s="4"/>
      <c r="X356" s="4" t="s">
        <v>32</v>
      </c>
      <c r="Y356" s="4"/>
    </row>
    <row r="357" ht="15.75" customHeight="1">
      <c r="A357" s="4"/>
      <c r="D357" s="4"/>
      <c r="E357" s="4"/>
      <c r="F357" s="4"/>
      <c r="H357" s="4"/>
      <c r="I357" s="4"/>
      <c r="N357" s="4"/>
      <c r="S357" s="4"/>
      <c r="W357" s="4"/>
      <c r="X357" s="4" t="s">
        <v>32</v>
      </c>
      <c r="Y357" s="4"/>
    </row>
    <row r="358" ht="15.75" customHeight="1">
      <c r="A358" s="4"/>
      <c r="D358" s="4"/>
      <c r="E358" s="4"/>
      <c r="F358" s="4"/>
      <c r="H358" s="4"/>
      <c r="I358" s="4"/>
      <c r="N358" s="4"/>
      <c r="S358" s="4"/>
      <c r="W358" s="4"/>
      <c r="X358" s="4" t="s">
        <v>32</v>
      </c>
      <c r="Y358" s="4"/>
    </row>
    <row r="359" ht="15.75" customHeight="1">
      <c r="A359" s="4"/>
      <c r="D359" s="4"/>
      <c r="E359" s="4"/>
      <c r="F359" s="4"/>
      <c r="H359" s="4"/>
      <c r="I359" s="4"/>
      <c r="N359" s="4"/>
      <c r="S359" s="4"/>
      <c r="W359" s="4"/>
      <c r="X359" s="4" t="s">
        <v>32</v>
      </c>
      <c r="Y359" s="4"/>
    </row>
    <row r="360" ht="15.75" customHeight="1">
      <c r="A360" s="4"/>
      <c r="D360" s="4"/>
      <c r="E360" s="4"/>
      <c r="F360" s="4"/>
      <c r="H360" s="4"/>
      <c r="I360" s="4"/>
      <c r="N360" s="4"/>
      <c r="S360" s="4"/>
      <c r="W360" s="4"/>
      <c r="X360" s="4" t="s">
        <v>32</v>
      </c>
      <c r="Y360" s="4"/>
    </row>
    <row r="361" ht="15.75" customHeight="1">
      <c r="A361" s="4"/>
      <c r="D361" s="4"/>
      <c r="E361" s="4"/>
      <c r="F361" s="4"/>
      <c r="H361" s="4"/>
      <c r="I361" s="4"/>
      <c r="N361" s="4"/>
      <c r="S361" s="4"/>
      <c r="W361" s="4"/>
      <c r="X361" s="4" t="s">
        <v>32</v>
      </c>
      <c r="Y361" s="4"/>
    </row>
    <row r="362" ht="15.75" customHeight="1">
      <c r="A362" s="4"/>
      <c r="D362" s="4"/>
      <c r="E362" s="4"/>
      <c r="F362" s="4"/>
      <c r="H362" s="4"/>
      <c r="I362" s="4"/>
      <c r="N362" s="4"/>
      <c r="S362" s="4"/>
      <c r="W362" s="4"/>
      <c r="X362" s="4" t="s">
        <v>32</v>
      </c>
      <c r="Y362" s="4"/>
    </row>
    <row r="363" ht="15.75" customHeight="1">
      <c r="A363" s="4"/>
      <c r="D363" s="4"/>
      <c r="E363" s="4"/>
      <c r="F363" s="4"/>
      <c r="H363" s="4"/>
      <c r="I363" s="4"/>
      <c r="N363" s="4"/>
      <c r="S363" s="4"/>
      <c r="W363" s="4"/>
      <c r="X363" s="4" t="s">
        <v>32</v>
      </c>
      <c r="Y363" s="4"/>
    </row>
    <row r="364" ht="15.75" customHeight="1">
      <c r="A364" s="4"/>
      <c r="D364" s="4"/>
      <c r="E364" s="4"/>
      <c r="F364" s="4"/>
      <c r="H364" s="4"/>
      <c r="I364" s="4"/>
      <c r="N364" s="4"/>
      <c r="S364" s="4"/>
      <c r="W364" s="4"/>
      <c r="X364" s="4" t="s">
        <v>32</v>
      </c>
      <c r="Y364" s="4"/>
    </row>
    <row r="365" ht="15.75" customHeight="1">
      <c r="A365" s="4"/>
      <c r="D365" s="4"/>
      <c r="E365" s="4"/>
      <c r="F365" s="4"/>
      <c r="H365" s="4"/>
      <c r="I365" s="4"/>
      <c r="N365" s="4"/>
      <c r="S365" s="4"/>
      <c r="W365" s="4"/>
      <c r="X365" s="4" t="s">
        <v>32</v>
      </c>
      <c r="Y365" s="4"/>
    </row>
    <row r="366" ht="15.75" customHeight="1">
      <c r="A366" s="4"/>
      <c r="D366" s="4"/>
      <c r="E366" s="4"/>
      <c r="F366" s="4"/>
      <c r="H366" s="4"/>
      <c r="I366" s="4"/>
      <c r="N366" s="4"/>
      <c r="S366" s="4"/>
      <c r="W366" s="4"/>
      <c r="X366" s="4" t="s">
        <v>32</v>
      </c>
      <c r="Y366" s="4"/>
    </row>
    <row r="367" ht="15.75" customHeight="1">
      <c r="A367" s="4"/>
      <c r="D367" s="4"/>
      <c r="E367" s="4"/>
      <c r="F367" s="4"/>
      <c r="H367" s="4"/>
      <c r="I367" s="4"/>
      <c r="N367" s="4"/>
      <c r="S367" s="4"/>
      <c r="W367" s="4"/>
      <c r="X367" s="4" t="s">
        <v>32</v>
      </c>
      <c r="Y367" s="4"/>
    </row>
    <row r="368" ht="15.75" customHeight="1">
      <c r="A368" s="4"/>
      <c r="D368" s="4"/>
      <c r="E368" s="4"/>
      <c r="F368" s="4"/>
      <c r="H368" s="4"/>
      <c r="I368" s="4"/>
      <c r="N368" s="4"/>
      <c r="S368" s="4"/>
      <c r="W368" s="4"/>
      <c r="X368" s="4" t="s">
        <v>32</v>
      </c>
      <c r="Y368" s="4"/>
    </row>
    <row r="369" ht="15.75" customHeight="1">
      <c r="A369" s="4"/>
      <c r="D369" s="4"/>
      <c r="E369" s="4"/>
      <c r="F369" s="4"/>
      <c r="H369" s="4"/>
      <c r="I369" s="4"/>
      <c r="N369" s="4"/>
      <c r="S369" s="4"/>
      <c r="W369" s="4"/>
      <c r="X369" s="4" t="s">
        <v>32</v>
      </c>
      <c r="Y369" s="4"/>
    </row>
    <row r="370" ht="15.75" customHeight="1">
      <c r="A370" s="4"/>
      <c r="D370" s="4"/>
      <c r="E370" s="4"/>
      <c r="F370" s="4"/>
      <c r="H370" s="4"/>
      <c r="I370" s="4"/>
      <c r="N370" s="4"/>
      <c r="S370" s="4"/>
      <c r="W370" s="4"/>
      <c r="X370" s="4" t="s">
        <v>32</v>
      </c>
      <c r="Y370" s="4"/>
    </row>
    <row r="371" ht="15.75" customHeight="1">
      <c r="A371" s="4"/>
      <c r="D371" s="4"/>
      <c r="E371" s="4"/>
      <c r="F371" s="4"/>
      <c r="H371" s="4"/>
      <c r="I371" s="4"/>
      <c r="N371" s="4"/>
      <c r="S371" s="4"/>
      <c r="W371" s="4"/>
      <c r="X371" s="4" t="s">
        <v>32</v>
      </c>
      <c r="Y371" s="4"/>
    </row>
    <row r="372" ht="15.75" customHeight="1">
      <c r="A372" s="4"/>
      <c r="D372" s="4"/>
      <c r="E372" s="4"/>
      <c r="F372" s="4"/>
      <c r="H372" s="4"/>
      <c r="I372" s="4"/>
      <c r="N372" s="4"/>
      <c r="S372" s="4"/>
      <c r="W372" s="4"/>
      <c r="X372" s="4" t="s">
        <v>32</v>
      </c>
      <c r="Y372" s="4"/>
    </row>
    <row r="373" ht="15.75" customHeight="1">
      <c r="A373" s="4"/>
      <c r="D373" s="4"/>
      <c r="E373" s="4"/>
      <c r="F373" s="4"/>
      <c r="H373" s="4"/>
      <c r="I373" s="4"/>
      <c r="N373" s="4"/>
      <c r="S373" s="4"/>
      <c r="W373" s="4"/>
      <c r="X373" s="4" t="s">
        <v>32</v>
      </c>
      <c r="Y373" s="4"/>
    </row>
    <row r="374" ht="15.75" customHeight="1">
      <c r="A374" s="4"/>
      <c r="D374" s="4"/>
      <c r="E374" s="4"/>
      <c r="F374" s="4"/>
      <c r="H374" s="4"/>
      <c r="I374" s="4"/>
      <c r="N374" s="4"/>
      <c r="S374" s="4"/>
      <c r="W374" s="4"/>
      <c r="X374" s="4" t="s">
        <v>32</v>
      </c>
      <c r="Y374" s="4"/>
    </row>
    <row r="375" ht="15.75" customHeight="1">
      <c r="A375" s="4"/>
      <c r="D375" s="4"/>
      <c r="E375" s="4"/>
      <c r="F375" s="4"/>
      <c r="H375" s="4"/>
      <c r="I375" s="4"/>
      <c r="N375" s="4"/>
      <c r="S375" s="4"/>
      <c r="W375" s="4"/>
      <c r="X375" s="4" t="s">
        <v>32</v>
      </c>
      <c r="Y375" s="4"/>
    </row>
    <row r="376" ht="15.75" customHeight="1">
      <c r="A376" s="4"/>
      <c r="D376" s="4"/>
      <c r="E376" s="4"/>
      <c r="F376" s="4"/>
      <c r="H376" s="4"/>
      <c r="I376" s="4"/>
      <c r="N376" s="4"/>
      <c r="S376" s="4"/>
      <c r="W376" s="4"/>
      <c r="X376" s="4" t="s">
        <v>32</v>
      </c>
      <c r="Y376" s="4"/>
    </row>
    <row r="377" ht="15.75" customHeight="1">
      <c r="A377" s="4"/>
      <c r="D377" s="4"/>
      <c r="E377" s="4"/>
      <c r="F377" s="4"/>
      <c r="H377" s="4"/>
      <c r="I377" s="4"/>
      <c r="N377" s="4"/>
      <c r="S377" s="4"/>
      <c r="W377" s="4"/>
      <c r="X377" s="4" t="s">
        <v>32</v>
      </c>
      <c r="Y377" s="4"/>
    </row>
    <row r="378" ht="15.75" customHeight="1">
      <c r="A378" s="4"/>
      <c r="D378" s="4"/>
      <c r="E378" s="4"/>
      <c r="F378" s="4"/>
      <c r="H378" s="4"/>
      <c r="I378" s="4"/>
      <c r="N378" s="4"/>
      <c r="S378" s="4"/>
      <c r="W378" s="4"/>
      <c r="X378" s="4" t="s">
        <v>32</v>
      </c>
      <c r="Y378" s="4"/>
    </row>
    <row r="379" ht="15.75" customHeight="1">
      <c r="A379" s="4"/>
      <c r="D379" s="4"/>
      <c r="E379" s="4"/>
      <c r="F379" s="4"/>
      <c r="H379" s="4"/>
      <c r="I379" s="4"/>
      <c r="N379" s="4"/>
      <c r="S379" s="4"/>
      <c r="W379" s="4"/>
      <c r="X379" s="4" t="s">
        <v>32</v>
      </c>
      <c r="Y379" s="4"/>
    </row>
    <row r="380" ht="15.75" customHeight="1">
      <c r="A380" s="4"/>
      <c r="D380" s="4"/>
      <c r="E380" s="4"/>
      <c r="F380" s="4"/>
      <c r="H380" s="4"/>
      <c r="I380" s="4"/>
      <c r="N380" s="4"/>
      <c r="S380" s="4"/>
      <c r="W380" s="4"/>
      <c r="X380" s="4" t="s">
        <v>32</v>
      </c>
      <c r="Y380" s="4"/>
    </row>
    <row r="381" ht="15.75" customHeight="1">
      <c r="A381" s="4"/>
      <c r="D381" s="4"/>
      <c r="E381" s="4"/>
      <c r="F381" s="4"/>
      <c r="H381" s="4"/>
      <c r="I381" s="4"/>
      <c r="N381" s="4"/>
      <c r="S381" s="4"/>
      <c r="W381" s="4"/>
      <c r="X381" s="4" t="s">
        <v>32</v>
      </c>
      <c r="Y381" s="4"/>
    </row>
    <row r="382" ht="15.75" customHeight="1">
      <c r="A382" s="4"/>
      <c r="D382" s="4"/>
      <c r="E382" s="4"/>
      <c r="F382" s="4"/>
      <c r="H382" s="4"/>
      <c r="I382" s="4"/>
      <c r="N382" s="4"/>
      <c r="S382" s="4"/>
      <c r="W382" s="4"/>
      <c r="X382" s="4" t="s">
        <v>32</v>
      </c>
      <c r="Y382" s="4"/>
    </row>
    <row r="383" ht="15.75" customHeight="1">
      <c r="A383" s="4"/>
      <c r="D383" s="4"/>
      <c r="E383" s="4"/>
      <c r="F383" s="4"/>
      <c r="H383" s="4"/>
      <c r="I383" s="4"/>
      <c r="N383" s="4"/>
      <c r="S383" s="4"/>
      <c r="W383" s="4"/>
      <c r="X383" s="4" t="s">
        <v>32</v>
      </c>
      <c r="Y383" s="4"/>
    </row>
    <row r="384" ht="15.75" customHeight="1">
      <c r="A384" s="4"/>
      <c r="D384" s="4"/>
      <c r="E384" s="4"/>
      <c r="F384" s="4"/>
      <c r="H384" s="4"/>
      <c r="I384" s="4"/>
      <c r="N384" s="4"/>
      <c r="S384" s="4"/>
      <c r="W384" s="4"/>
      <c r="X384" s="4" t="s">
        <v>32</v>
      </c>
      <c r="Y384" s="4"/>
    </row>
    <row r="385" ht="15.75" customHeight="1">
      <c r="A385" s="4"/>
      <c r="D385" s="4"/>
      <c r="E385" s="4"/>
      <c r="F385" s="4"/>
      <c r="H385" s="4"/>
      <c r="I385" s="4"/>
      <c r="N385" s="4"/>
      <c r="S385" s="4"/>
      <c r="W385" s="4"/>
      <c r="X385" s="4" t="s">
        <v>32</v>
      </c>
      <c r="Y385" s="4"/>
    </row>
    <row r="386" ht="15.75" customHeight="1">
      <c r="A386" s="4"/>
      <c r="D386" s="4"/>
      <c r="E386" s="4"/>
      <c r="F386" s="4"/>
      <c r="H386" s="4"/>
      <c r="I386" s="4"/>
      <c r="N386" s="4"/>
      <c r="S386" s="4"/>
      <c r="W386" s="4"/>
      <c r="X386" s="4" t="s">
        <v>32</v>
      </c>
      <c r="Y386" s="4"/>
    </row>
    <row r="387" ht="15.75" customHeight="1">
      <c r="A387" s="4"/>
      <c r="D387" s="4"/>
      <c r="E387" s="4"/>
      <c r="F387" s="4"/>
      <c r="H387" s="4"/>
      <c r="I387" s="4"/>
      <c r="N387" s="4"/>
      <c r="S387" s="4"/>
      <c r="W387" s="4"/>
      <c r="X387" s="4" t="s">
        <v>32</v>
      </c>
      <c r="Y387" s="4"/>
    </row>
    <row r="388" ht="15.75" customHeight="1">
      <c r="A388" s="4"/>
      <c r="D388" s="4"/>
      <c r="E388" s="4"/>
      <c r="F388" s="4"/>
      <c r="H388" s="4"/>
      <c r="I388" s="4"/>
      <c r="N388" s="4"/>
      <c r="S388" s="4"/>
      <c r="W388" s="4"/>
      <c r="X388" s="4" t="s">
        <v>32</v>
      </c>
      <c r="Y388" s="4"/>
    </row>
    <row r="389" ht="15.75" customHeight="1">
      <c r="A389" s="4"/>
      <c r="D389" s="4"/>
      <c r="E389" s="4"/>
      <c r="F389" s="4"/>
      <c r="H389" s="4"/>
      <c r="I389" s="4"/>
      <c r="N389" s="4"/>
      <c r="S389" s="4"/>
      <c r="W389" s="4"/>
      <c r="X389" s="4" t="s">
        <v>32</v>
      </c>
      <c r="Y389" s="4"/>
    </row>
    <row r="390" ht="15.75" customHeight="1">
      <c r="A390" s="4"/>
      <c r="D390" s="4"/>
      <c r="E390" s="4"/>
      <c r="F390" s="4"/>
      <c r="H390" s="4"/>
      <c r="I390" s="4"/>
      <c r="N390" s="4"/>
      <c r="S390" s="4"/>
      <c r="W390" s="4"/>
      <c r="X390" s="4" t="s">
        <v>32</v>
      </c>
      <c r="Y390" s="4"/>
    </row>
    <row r="391" ht="15.75" customHeight="1">
      <c r="A391" s="4"/>
      <c r="D391" s="4"/>
      <c r="E391" s="4"/>
      <c r="F391" s="4"/>
      <c r="H391" s="4"/>
      <c r="I391" s="4"/>
      <c r="N391" s="4"/>
      <c r="S391" s="4"/>
      <c r="W391" s="4"/>
      <c r="X391" s="4" t="s">
        <v>32</v>
      </c>
      <c r="Y391" s="4"/>
    </row>
    <row r="392" ht="15.75" customHeight="1">
      <c r="A392" s="4"/>
      <c r="D392" s="4"/>
      <c r="E392" s="4"/>
      <c r="F392" s="4"/>
      <c r="H392" s="4"/>
      <c r="I392" s="4"/>
      <c r="N392" s="4"/>
      <c r="S392" s="4"/>
      <c r="W392" s="4"/>
      <c r="X392" s="4" t="s">
        <v>32</v>
      </c>
      <c r="Y392" s="4"/>
    </row>
    <row r="393" ht="15.75" customHeight="1">
      <c r="A393" s="4"/>
      <c r="D393" s="4"/>
      <c r="E393" s="4"/>
      <c r="F393" s="4"/>
      <c r="H393" s="4"/>
      <c r="I393" s="4"/>
      <c r="N393" s="4"/>
      <c r="S393" s="4"/>
      <c r="W393" s="4"/>
      <c r="X393" s="4" t="s">
        <v>32</v>
      </c>
      <c r="Y393" s="4"/>
    </row>
    <row r="394" ht="15.75" customHeight="1">
      <c r="A394" s="4"/>
      <c r="D394" s="4"/>
      <c r="E394" s="4"/>
      <c r="F394" s="4"/>
      <c r="H394" s="4"/>
      <c r="I394" s="4"/>
      <c r="N394" s="4"/>
      <c r="S394" s="4"/>
      <c r="W394" s="4"/>
      <c r="X394" s="4" t="s">
        <v>32</v>
      </c>
      <c r="Y394" s="4"/>
    </row>
    <row r="395" ht="15.75" customHeight="1">
      <c r="A395" s="4"/>
      <c r="D395" s="4"/>
      <c r="E395" s="4"/>
      <c r="F395" s="4"/>
      <c r="H395" s="4"/>
      <c r="I395" s="4"/>
      <c r="N395" s="4"/>
      <c r="S395" s="4"/>
      <c r="W395" s="4"/>
      <c r="X395" s="4" t="s">
        <v>32</v>
      </c>
      <c r="Y395" s="4"/>
    </row>
    <row r="396" ht="15.75" customHeight="1">
      <c r="A396" s="4"/>
      <c r="D396" s="4"/>
      <c r="E396" s="4"/>
      <c r="F396" s="4"/>
      <c r="H396" s="4"/>
      <c r="I396" s="4"/>
      <c r="N396" s="4"/>
      <c r="S396" s="4"/>
      <c r="W396" s="4"/>
      <c r="X396" s="4" t="s">
        <v>32</v>
      </c>
      <c r="Y396" s="4"/>
    </row>
    <row r="397" ht="15.75" customHeight="1">
      <c r="A397" s="4"/>
      <c r="D397" s="4"/>
      <c r="E397" s="4"/>
      <c r="F397" s="4"/>
      <c r="H397" s="4"/>
      <c r="I397" s="4"/>
      <c r="N397" s="4"/>
      <c r="S397" s="4"/>
      <c r="W397" s="4"/>
      <c r="X397" s="4" t="s">
        <v>32</v>
      </c>
      <c r="Y397" s="4"/>
    </row>
    <row r="398" ht="15.75" customHeight="1">
      <c r="A398" s="4"/>
      <c r="D398" s="4"/>
      <c r="E398" s="4"/>
      <c r="F398" s="4"/>
      <c r="H398" s="4"/>
      <c r="I398" s="4"/>
      <c r="N398" s="4"/>
      <c r="S398" s="4"/>
      <c r="W398" s="4"/>
      <c r="X398" s="4" t="s">
        <v>32</v>
      </c>
      <c r="Y398" s="4"/>
    </row>
    <row r="399" ht="15.75" customHeight="1">
      <c r="A399" s="4"/>
      <c r="D399" s="4"/>
      <c r="E399" s="4"/>
      <c r="F399" s="4"/>
      <c r="H399" s="4"/>
      <c r="I399" s="4"/>
      <c r="N399" s="4"/>
      <c r="S399" s="4"/>
      <c r="W399" s="4"/>
      <c r="X399" s="4" t="s">
        <v>32</v>
      </c>
      <c r="Y399" s="4"/>
    </row>
    <row r="400" ht="15.75" customHeight="1">
      <c r="A400" s="4"/>
      <c r="D400" s="4"/>
      <c r="E400" s="4"/>
      <c r="F400" s="4"/>
      <c r="H400" s="4"/>
      <c r="I400" s="4"/>
      <c r="N400" s="4"/>
      <c r="S400" s="4"/>
      <c r="W400" s="4"/>
      <c r="X400" s="4" t="s">
        <v>32</v>
      </c>
      <c r="Y400" s="4"/>
    </row>
    <row r="401" ht="15.75" customHeight="1">
      <c r="A401" s="4"/>
      <c r="D401" s="4"/>
      <c r="E401" s="4"/>
      <c r="F401" s="4"/>
      <c r="H401" s="4"/>
      <c r="I401" s="4"/>
      <c r="N401" s="4"/>
      <c r="S401" s="4"/>
      <c r="W401" s="4"/>
      <c r="X401" s="4" t="s">
        <v>32</v>
      </c>
      <c r="Y401" s="4"/>
    </row>
    <row r="402" ht="15.75" customHeight="1">
      <c r="A402" s="4"/>
      <c r="D402" s="4"/>
      <c r="E402" s="4"/>
      <c r="F402" s="4"/>
      <c r="H402" s="4"/>
      <c r="I402" s="4"/>
      <c r="N402" s="4"/>
      <c r="S402" s="4"/>
      <c r="W402" s="4"/>
      <c r="X402" s="4" t="s">
        <v>32</v>
      </c>
      <c r="Y402" s="4"/>
    </row>
    <row r="403" ht="15.75" customHeight="1">
      <c r="A403" s="4"/>
      <c r="D403" s="4"/>
      <c r="E403" s="4"/>
      <c r="F403" s="4"/>
      <c r="H403" s="4"/>
      <c r="I403" s="4"/>
      <c r="N403" s="4"/>
      <c r="S403" s="4"/>
      <c r="W403" s="4"/>
      <c r="X403" s="4" t="s">
        <v>32</v>
      </c>
      <c r="Y403" s="4"/>
    </row>
    <row r="404" ht="15.75" customHeight="1">
      <c r="A404" s="4"/>
      <c r="D404" s="4"/>
      <c r="E404" s="4"/>
      <c r="F404" s="4"/>
      <c r="H404" s="4"/>
      <c r="I404" s="4"/>
      <c r="N404" s="4"/>
      <c r="S404" s="4"/>
      <c r="W404" s="4"/>
      <c r="X404" s="4" t="s">
        <v>32</v>
      </c>
      <c r="Y404" s="4"/>
    </row>
    <row r="405" ht="15.75" customHeight="1">
      <c r="A405" s="4"/>
      <c r="D405" s="4"/>
      <c r="E405" s="4"/>
      <c r="F405" s="4"/>
      <c r="H405" s="4"/>
      <c r="I405" s="4"/>
      <c r="N405" s="4"/>
      <c r="S405" s="4"/>
      <c r="W405" s="4"/>
      <c r="X405" s="4" t="s">
        <v>32</v>
      </c>
      <c r="Y405" s="4"/>
    </row>
    <row r="406" ht="15.75" customHeight="1">
      <c r="A406" s="4"/>
      <c r="D406" s="4"/>
      <c r="E406" s="4"/>
      <c r="F406" s="4"/>
      <c r="H406" s="4"/>
      <c r="I406" s="4"/>
      <c r="N406" s="4"/>
      <c r="S406" s="4"/>
      <c r="W406" s="4"/>
      <c r="X406" s="4" t="s">
        <v>32</v>
      </c>
      <c r="Y406" s="4"/>
    </row>
    <row r="407" ht="15.75" customHeight="1">
      <c r="A407" s="4"/>
      <c r="D407" s="4"/>
      <c r="E407" s="4"/>
      <c r="F407" s="4"/>
      <c r="H407" s="4"/>
      <c r="I407" s="4"/>
      <c r="N407" s="4"/>
      <c r="S407" s="4"/>
      <c r="W407" s="4"/>
      <c r="X407" s="4" t="s">
        <v>32</v>
      </c>
      <c r="Y407" s="4"/>
    </row>
    <row r="408" ht="15.75" customHeight="1">
      <c r="A408" s="4"/>
      <c r="D408" s="4"/>
      <c r="E408" s="4"/>
      <c r="F408" s="4"/>
      <c r="H408" s="4"/>
      <c r="I408" s="4"/>
      <c r="N408" s="4"/>
      <c r="S408" s="4"/>
      <c r="W408" s="4"/>
      <c r="X408" s="4" t="s">
        <v>32</v>
      </c>
      <c r="Y408" s="4"/>
    </row>
    <row r="409" ht="15.75" customHeight="1">
      <c r="A409" s="4"/>
      <c r="D409" s="4"/>
      <c r="E409" s="4"/>
      <c r="F409" s="4"/>
      <c r="H409" s="4"/>
      <c r="I409" s="4"/>
      <c r="N409" s="4"/>
      <c r="S409" s="4"/>
      <c r="W409" s="4"/>
      <c r="X409" s="4" t="s">
        <v>32</v>
      </c>
      <c r="Y409" s="4"/>
    </row>
    <row r="410" ht="15.75" customHeight="1">
      <c r="A410" s="4"/>
      <c r="D410" s="4"/>
      <c r="E410" s="4"/>
      <c r="F410" s="4"/>
      <c r="H410" s="4"/>
      <c r="I410" s="4"/>
      <c r="N410" s="4"/>
      <c r="S410" s="4"/>
      <c r="W410" s="4"/>
      <c r="X410" s="4" t="s">
        <v>32</v>
      </c>
      <c r="Y410" s="4"/>
    </row>
    <row r="411" ht="15.75" customHeight="1">
      <c r="A411" s="4"/>
      <c r="D411" s="4"/>
      <c r="E411" s="4"/>
      <c r="F411" s="4"/>
      <c r="H411" s="4"/>
      <c r="I411" s="4"/>
      <c r="N411" s="4"/>
      <c r="S411" s="4"/>
      <c r="W411" s="4"/>
      <c r="X411" s="4" t="s">
        <v>32</v>
      </c>
      <c r="Y411" s="4"/>
    </row>
    <row r="412" ht="15.75" customHeight="1">
      <c r="A412" s="4"/>
      <c r="D412" s="4"/>
      <c r="E412" s="4"/>
      <c r="F412" s="4"/>
      <c r="H412" s="4"/>
      <c r="I412" s="4"/>
      <c r="N412" s="4"/>
      <c r="S412" s="4"/>
      <c r="W412" s="4"/>
      <c r="X412" s="4" t="s">
        <v>32</v>
      </c>
      <c r="Y412" s="4"/>
    </row>
    <row r="413" ht="15.75" customHeight="1">
      <c r="A413" s="4"/>
      <c r="D413" s="4"/>
      <c r="E413" s="4"/>
      <c r="F413" s="4"/>
      <c r="H413" s="4"/>
      <c r="I413" s="4"/>
      <c r="N413" s="4"/>
      <c r="S413" s="4"/>
      <c r="W413" s="4"/>
      <c r="X413" s="4" t="s">
        <v>32</v>
      </c>
      <c r="Y413" s="4"/>
    </row>
    <row r="414" ht="15.75" customHeight="1">
      <c r="A414" s="4"/>
      <c r="D414" s="4"/>
      <c r="E414" s="4"/>
      <c r="F414" s="4"/>
      <c r="H414" s="4"/>
      <c r="I414" s="4"/>
      <c r="N414" s="4"/>
      <c r="S414" s="4"/>
      <c r="W414" s="4"/>
      <c r="X414" s="4" t="s">
        <v>32</v>
      </c>
      <c r="Y414" s="4"/>
    </row>
    <row r="415" ht="15.75" customHeight="1">
      <c r="A415" s="4"/>
      <c r="D415" s="4"/>
      <c r="E415" s="4"/>
      <c r="F415" s="4"/>
      <c r="H415" s="4"/>
      <c r="I415" s="4"/>
      <c r="N415" s="4"/>
      <c r="S415" s="4"/>
      <c r="W415" s="4"/>
      <c r="X415" s="4" t="s">
        <v>32</v>
      </c>
      <c r="Y415" s="4"/>
    </row>
    <row r="416" ht="15.75" customHeight="1">
      <c r="A416" s="4"/>
      <c r="D416" s="4"/>
      <c r="E416" s="4"/>
      <c r="F416" s="4"/>
      <c r="H416" s="4"/>
      <c r="I416" s="4"/>
      <c r="N416" s="4"/>
      <c r="S416" s="4"/>
      <c r="W416" s="4"/>
      <c r="X416" s="4" t="s">
        <v>32</v>
      </c>
      <c r="Y416" s="4"/>
    </row>
    <row r="417" ht="15.75" customHeight="1">
      <c r="A417" s="4"/>
      <c r="D417" s="4"/>
      <c r="E417" s="4"/>
      <c r="F417" s="4"/>
      <c r="H417" s="4"/>
      <c r="I417" s="4"/>
      <c r="N417" s="4"/>
      <c r="S417" s="4"/>
      <c r="W417" s="4"/>
      <c r="X417" s="4" t="s">
        <v>32</v>
      </c>
      <c r="Y417" s="4"/>
    </row>
    <row r="418" ht="15.75" customHeight="1">
      <c r="A418" s="4"/>
      <c r="D418" s="4"/>
      <c r="E418" s="4"/>
      <c r="F418" s="4"/>
      <c r="H418" s="4"/>
      <c r="I418" s="4"/>
      <c r="N418" s="4"/>
      <c r="S418" s="4"/>
      <c r="W418" s="4"/>
      <c r="X418" s="4" t="s">
        <v>32</v>
      </c>
      <c r="Y418" s="4"/>
    </row>
    <row r="419" ht="15.75" customHeight="1">
      <c r="A419" s="4"/>
      <c r="D419" s="4"/>
      <c r="E419" s="4"/>
      <c r="F419" s="4"/>
      <c r="H419" s="4"/>
      <c r="I419" s="4"/>
      <c r="N419" s="4"/>
      <c r="S419" s="4"/>
      <c r="W419" s="4"/>
      <c r="X419" s="4" t="s">
        <v>32</v>
      </c>
      <c r="Y419" s="4"/>
    </row>
    <row r="420" ht="15.75" customHeight="1">
      <c r="A420" s="4"/>
      <c r="D420" s="4"/>
      <c r="E420" s="4"/>
      <c r="F420" s="4"/>
      <c r="H420" s="4"/>
      <c r="I420" s="4"/>
      <c r="N420" s="4"/>
      <c r="S420" s="4"/>
      <c r="W420" s="4"/>
      <c r="X420" s="4" t="s">
        <v>32</v>
      </c>
      <c r="Y420" s="4"/>
    </row>
    <row r="421" ht="15.75" customHeight="1">
      <c r="A421" s="4"/>
      <c r="D421" s="4"/>
      <c r="E421" s="4"/>
      <c r="F421" s="4"/>
      <c r="H421" s="4"/>
      <c r="I421" s="4"/>
      <c r="N421" s="4"/>
      <c r="S421" s="4"/>
      <c r="W421" s="4"/>
      <c r="X421" s="4" t="s">
        <v>32</v>
      </c>
      <c r="Y421" s="4"/>
    </row>
    <row r="422" ht="15.75" customHeight="1">
      <c r="A422" s="4"/>
      <c r="D422" s="4"/>
      <c r="E422" s="4"/>
      <c r="F422" s="4"/>
      <c r="H422" s="4"/>
      <c r="I422" s="4"/>
      <c r="N422" s="4"/>
      <c r="S422" s="4"/>
      <c r="W422" s="4"/>
      <c r="X422" s="4" t="s">
        <v>32</v>
      </c>
      <c r="Y422" s="4"/>
    </row>
    <row r="423" ht="15.75" customHeight="1">
      <c r="A423" s="4"/>
      <c r="D423" s="4"/>
      <c r="E423" s="4"/>
      <c r="F423" s="4"/>
      <c r="H423" s="4"/>
      <c r="I423" s="4"/>
      <c r="N423" s="4"/>
      <c r="S423" s="4"/>
      <c r="W423" s="4"/>
      <c r="X423" s="4" t="s">
        <v>32</v>
      </c>
      <c r="Y423" s="4"/>
    </row>
    <row r="424" ht="15.75" customHeight="1">
      <c r="A424" s="4"/>
      <c r="D424" s="4"/>
      <c r="E424" s="4"/>
      <c r="F424" s="4"/>
      <c r="H424" s="4"/>
      <c r="I424" s="4"/>
      <c r="N424" s="4"/>
      <c r="S424" s="4"/>
      <c r="W424" s="4"/>
      <c r="X424" s="4" t="s">
        <v>32</v>
      </c>
      <c r="Y424" s="4"/>
    </row>
    <row r="425" ht="15.75" customHeight="1">
      <c r="A425" s="4"/>
      <c r="D425" s="4"/>
      <c r="E425" s="4"/>
      <c r="F425" s="4"/>
      <c r="H425" s="4"/>
      <c r="I425" s="4"/>
      <c r="N425" s="4"/>
      <c r="S425" s="4"/>
      <c r="W425" s="4"/>
      <c r="X425" s="4" t="s">
        <v>32</v>
      </c>
      <c r="Y425" s="4"/>
    </row>
    <row r="426" ht="15.75" customHeight="1">
      <c r="A426" s="4"/>
      <c r="D426" s="4"/>
      <c r="E426" s="4"/>
      <c r="F426" s="4"/>
      <c r="H426" s="4"/>
      <c r="I426" s="4"/>
      <c r="N426" s="4"/>
      <c r="S426" s="4"/>
      <c r="W426" s="4"/>
      <c r="X426" s="4" t="s">
        <v>32</v>
      </c>
      <c r="Y426" s="4"/>
    </row>
    <row r="427" ht="15.75" customHeight="1">
      <c r="A427" s="4"/>
      <c r="D427" s="4"/>
      <c r="E427" s="4"/>
      <c r="F427" s="4"/>
      <c r="H427" s="4"/>
      <c r="I427" s="4"/>
      <c r="N427" s="4"/>
      <c r="S427" s="4"/>
      <c r="W427" s="4"/>
      <c r="X427" s="4" t="s">
        <v>32</v>
      </c>
      <c r="Y427" s="4"/>
    </row>
    <row r="428" ht="15.75" customHeight="1">
      <c r="A428" s="4"/>
      <c r="D428" s="4"/>
      <c r="E428" s="4"/>
      <c r="F428" s="4"/>
      <c r="H428" s="4"/>
      <c r="I428" s="4"/>
      <c r="N428" s="4"/>
      <c r="S428" s="4"/>
      <c r="W428" s="4"/>
      <c r="X428" s="4" t="s">
        <v>32</v>
      </c>
      <c r="Y428" s="4"/>
    </row>
    <row r="429" ht="15.75" customHeight="1">
      <c r="A429" s="4"/>
      <c r="D429" s="4"/>
      <c r="E429" s="4"/>
      <c r="F429" s="4"/>
      <c r="H429" s="4"/>
      <c r="I429" s="4"/>
      <c r="N429" s="4"/>
      <c r="S429" s="4"/>
      <c r="W429" s="4"/>
      <c r="X429" s="4" t="s">
        <v>32</v>
      </c>
      <c r="Y429" s="4"/>
    </row>
    <row r="430" ht="15.75" customHeight="1">
      <c r="A430" s="4"/>
      <c r="D430" s="4"/>
      <c r="E430" s="4"/>
      <c r="F430" s="4"/>
      <c r="H430" s="4"/>
      <c r="I430" s="4"/>
      <c r="N430" s="4"/>
      <c r="S430" s="4"/>
      <c r="W430" s="4"/>
      <c r="X430" s="4" t="s">
        <v>32</v>
      </c>
      <c r="Y430" s="4"/>
    </row>
    <row r="431">
      <c r="F431" s="75"/>
      <c r="S431" s="75"/>
      <c r="W431" s="75"/>
      <c r="X431" s="75" t="s">
        <v>32</v>
      </c>
      <c r="Y431" s="75"/>
    </row>
    <row r="432">
      <c r="F432" s="75"/>
      <c r="S432" s="75"/>
      <c r="W432" s="75"/>
      <c r="X432" s="75" t="s">
        <v>32</v>
      </c>
      <c r="Y432" s="75"/>
    </row>
    <row r="433">
      <c r="F433" s="75"/>
      <c r="S433" s="75"/>
      <c r="W433" s="75"/>
      <c r="X433" s="75" t="s">
        <v>32</v>
      </c>
      <c r="Y433" s="75"/>
    </row>
    <row r="434">
      <c r="F434" s="75"/>
      <c r="S434" s="75"/>
      <c r="W434" s="75"/>
      <c r="X434" s="75" t="s">
        <v>32</v>
      </c>
      <c r="Y434" s="75"/>
    </row>
    <row r="435">
      <c r="F435" s="75"/>
      <c r="S435" s="75"/>
      <c r="W435" s="75"/>
      <c r="X435" s="75" t="s">
        <v>32</v>
      </c>
      <c r="Y435" s="75"/>
    </row>
    <row r="436">
      <c r="F436" s="75"/>
      <c r="S436" s="75"/>
      <c r="W436" s="75"/>
      <c r="X436" s="75" t="s">
        <v>32</v>
      </c>
      <c r="Y436" s="75"/>
    </row>
    <row r="437">
      <c r="F437" s="75"/>
      <c r="S437" s="75"/>
      <c r="W437" s="75"/>
      <c r="X437" s="75" t="s">
        <v>32</v>
      </c>
      <c r="Y437" s="75"/>
    </row>
    <row r="438">
      <c r="F438" s="75"/>
      <c r="S438" s="75"/>
      <c r="W438" s="75"/>
      <c r="X438" s="75" t="s">
        <v>32</v>
      </c>
      <c r="Y438" s="75"/>
    </row>
    <row r="439">
      <c r="F439" s="75"/>
      <c r="S439" s="75"/>
      <c r="W439" s="75"/>
      <c r="X439" s="75" t="s">
        <v>32</v>
      </c>
      <c r="Y439" s="75"/>
    </row>
    <row r="440">
      <c r="F440" s="75"/>
      <c r="S440" s="75"/>
      <c r="W440" s="75"/>
      <c r="X440" s="75" t="s">
        <v>32</v>
      </c>
      <c r="Y440" s="75"/>
    </row>
    <row r="441">
      <c r="F441" s="75"/>
      <c r="S441" s="75"/>
      <c r="W441" s="75"/>
      <c r="X441" s="75" t="s">
        <v>32</v>
      </c>
      <c r="Y441" s="75"/>
    </row>
    <row r="442">
      <c r="F442" s="75"/>
      <c r="S442" s="75"/>
      <c r="W442" s="75"/>
      <c r="X442" s="75" t="s">
        <v>32</v>
      </c>
      <c r="Y442" s="75"/>
    </row>
    <row r="443">
      <c r="F443" s="75"/>
      <c r="S443" s="75"/>
      <c r="W443" s="75"/>
      <c r="X443" s="75" t="s">
        <v>32</v>
      </c>
      <c r="Y443" s="75"/>
    </row>
    <row r="444">
      <c r="F444" s="75"/>
      <c r="S444" s="75"/>
      <c r="W444" s="75"/>
      <c r="X444" s="75" t="s">
        <v>32</v>
      </c>
      <c r="Y444" s="75"/>
    </row>
    <row r="445" ht="15.75" customHeight="1">
      <c r="A445" s="4"/>
      <c r="D445" s="4"/>
      <c r="E445" s="4"/>
      <c r="F445" s="4"/>
      <c r="H445" s="4"/>
      <c r="I445" s="4"/>
      <c r="N445" s="4"/>
      <c r="S445" s="4"/>
      <c r="W445" s="4"/>
      <c r="X445" s="4" t="s">
        <v>32</v>
      </c>
      <c r="Y445" s="4"/>
    </row>
    <row r="446" ht="15.75" customHeight="1">
      <c r="A446" s="4"/>
      <c r="D446" s="4"/>
      <c r="E446" s="4"/>
      <c r="F446" s="4"/>
      <c r="H446" s="4"/>
      <c r="I446" s="4"/>
      <c r="N446" s="4"/>
      <c r="S446" s="4"/>
      <c r="W446" s="4"/>
      <c r="X446" s="4" t="s">
        <v>32</v>
      </c>
      <c r="Y446" s="4"/>
    </row>
    <row r="447" ht="15.75" customHeight="1">
      <c r="A447" s="4"/>
      <c r="D447" s="4"/>
      <c r="E447" s="4"/>
      <c r="F447" s="4"/>
      <c r="H447" s="4"/>
      <c r="I447" s="4"/>
      <c r="N447" s="4"/>
      <c r="S447" s="4"/>
      <c r="W447" s="4"/>
      <c r="X447" s="4" t="s">
        <v>32</v>
      </c>
      <c r="Y447" s="4"/>
    </row>
    <row r="448" ht="15.75" customHeight="1">
      <c r="A448" s="4"/>
      <c r="D448" s="4"/>
      <c r="E448" s="4"/>
      <c r="F448" s="4"/>
      <c r="H448" s="4"/>
      <c r="I448" s="4"/>
      <c r="N448" s="4"/>
      <c r="S448" s="4"/>
      <c r="W448" s="4"/>
      <c r="X448" s="4" t="s">
        <v>32</v>
      </c>
      <c r="Y448" s="4"/>
    </row>
    <row r="449" ht="15.75" customHeight="1">
      <c r="A449" s="4"/>
      <c r="D449" s="4"/>
      <c r="E449" s="4"/>
      <c r="F449" s="4"/>
      <c r="H449" s="4"/>
      <c r="I449" s="4"/>
      <c r="N449" s="4"/>
      <c r="S449" s="4"/>
      <c r="W449" s="4"/>
      <c r="X449" s="4" t="s">
        <v>32</v>
      </c>
      <c r="Y449" s="4"/>
    </row>
    <row r="450" ht="15.75" customHeight="1">
      <c r="A450" s="4"/>
      <c r="D450" s="4"/>
      <c r="E450" s="4"/>
      <c r="F450" s="4"/>
      <c r="H450" s="4"/>
      <c r="I450" s="4"/>
      <c r="N450" s="4"/>
      <c r="S450" s="4"/>
      <c r="W450" s="4"/>
      <c r="X450" s="4" t="s">
        <v>32</v>
      </c>
      <c r="Y450" s="4"/>
    </row>
    <row r="451" ht="15.75" customHeight="1">
      <c r="A451" s="4"/>
      <c r="D451" s="4"/>
      <c r="E451" s="4"/>
      <c r="F451" s="4"/>
      <c r="H451" s="4"/>
      <c r="I451" s="4"/>
      <c r="N451" s="4"/>
      <c r="S451" s="4"/>
      <c r="W451" s="4"/>
      <c r="X451" s="4" t="s">
        <v>32</v>
      </c>
      <c r="Y451" s="4"/>
    </row>
    <row r="452" ht="15.75" customHeight="1">
      <c r="A452" s="4"/>
      <c r="D452" s="4"/>
      <c r="E452" s="4"/>
      <c r="F452" s="4"/>
      <c r="H452" s="4"/>
      <c r="I452" s="4"/>
      <c r="N452" s="4"/>
      <c r="S452" s="4"/>
      <c r="W452" s="4"/>
      <c r="X452" s="4" t="s">
        <v>32</v>
      </c>
      <c r="Y452" s="4"/>
    </row>
    <row r="453" ht="15.75" customHeight="1">
      <c r="A453" s="4"/>
      <c r="D453" s="4"/>
      <c r="E453" s="4"/>
      <c r="F453" s="4"/>
      <c r="H453" s="4"/>
      <c r="I453" s="4"/>
      <c r="N453" s="4"/>
      <c r="S453" s="4"/>
      <c r="W453" s="4"/>
      <c r="X453" s="4" t="s">
        <v>32</v>
      </c>
      <c r="Y453" s="4"/>
    </row>
    <row r="454" ht="15.75" customHeight="1">
      <c r="A454" s="4"/>
      <c r="D454" s="4"/>
      <c r="E454" s="4"/>
      <c r="F454" s="4"/>
      <c r="H454" s="4"/>
      <c r="I454" s="4"/>
      <c r="N454" s="4"/>
      <c r="S454" s="4"/>
      <c r="W454" s="4"/>
      <c r="X454" s="4" t="s">
        <v>32</v>
      </c>
      <c r="Y454" s="4"/>
    </row>
    <row r="455" ht="15.75" customHeight="1">
      <c r="A455" s="4"/>
      <c r="D455" s="4"/>
      <c r="E455" s="4"/>
      <c r="F455" s="4"/>
      <c r="H455" s="4"/>
      <c r="I455" s="4"/>
      <c r="N455" s="4"/>
      <c r="S455" s="4"/>
      <c r="W455" s="4"/>
      <c r="X455" s="4" t="s">
        <v>32</v>
      </c>
      <c r="Y455" s="4"/>
    </row>
    <row r="456" ht="15.75" customHeight="1">
      <c r="A456" s="4"/>
      <c r="D456" s="4"/>
      <c r="E456" s="4"/>
      <c r="F456" s="4"/>
      <c r="H456" s="4"/>
      <c r="I456" s="4"/>
      <c r="N456" s="4"/>
      <c r="S456" s="4"/>
      <c r="W456" s="4"/>
      <c r="X456" s="4" t="s">
        <v>32</v>
      </c>
      <c r="Y456" s="4"/>
    </row>
    <row r="457" ht="15.75" customHeight="1">
      <c r="A457" s="4"/>
      <c r="D457" s="4"/>
      <c r="E457" s="4"/>
      <c r="F457" s="4"/>
      <c r="H457" s="4"/>
      <c r="I457" s="4"/>
      <c r="N457" s="4"/>
      <c r="S457" s="4"/>
      <c r="W457" s="4"/>
      <c r="X457" s="4" t="s">
        <v>32</v>
      </c>
      <c r="Y457" s="4"/>
    </row>
    <row r="458" ht="15.75" customHeight="1">
      <c r="A458" s="4"/>
      <c r="D458" s="4"/>
      <c r="E458" s="4"/>
      <c r="F458" s="4"/>
      <c r="H458" s="4"/>
      <c r="I458" s="4"/>
      <c r="N458" s="4"/>
      <c r="S458" s="4"/>
      <c r="W458" s="4"/>
      <c r="X458" s="4" t="s">
        <v>32</v>
      </c>
      <c r="Y458" s="4"/>
    </row>
    <row r="459" ht="15.75" customHeight="1">
      <c r="A459" s="4"/>
      <c r="D459" s="4"/>
      <c r="E459" s="4"/>
      <c r="F459" s="4"/>
      <c r="H459" s="4"/>
      <c r="I459" s="4"/>
      <c r="N459" s="4"/>
      <c r="S459" s="4"/>
      <c r="W459" s="4"/>
      <c r="X459" s="4" t="s">
        <v>32</v>
      </c>
      <c r="Y459" s="4"/>
    </row>
    <row r="460" ht="15.75" customHeight="1">
      <c r="A460" s="4"/>
      <c r="D460" s="4"/>
      <c r="E460" s="4"/>
      <c r="F460" s="4"/>
      <c r="H460" s="4"/>
      <c r="I460" s="4"/>
      <c r="N460" s="4"/>
      <c r="S460" s="4"/>
      <c r="W460" s="4"/>
      <c r="X460" s="4" t="s">
        <v>32</v>
      </c>
      <c r="Y460" s="4"/>
    </row>
    <row r="461" ht="15.75" customHeight="1">
      <c r="A461" s="4"/>
      <c r="D461" s="4"/>
      <c r="E461" s="4"/>
      <c r="F461" s="4"/>
      <c r="H461" s="4"/>
      <c r="I461" s="4"/>
      <c r="N461" s="4"/>
      <c r="S461" s="4"/>
      <c r="W461" s="4"/>
      <c r="X461" s="4" t="s">
        <v>32</v>
      </c>
      <c r="Y461" s="4"/>
    </row>
    <row r="462" ht="15.75" customHeight="1">
      <c r="A462" s="4"/>
      <c r="D462" s="4"/>
      <c r="E462" s="4"/>
      <c r="F462" s="4"/>
      <c r="H462" s="4"/>
      <c r="I462" s="4"/>
      <c r="N462" s="4"/>
      <c r="S462" s="4"/>
      <c r="W462" s="4"/>
      <c r="X462" s="4" t="s">
        <v>32</v>
      </c>
      <c r="Y462" s="4"/>
    </row>
    <row r="463" ht="15.75" customHeight="1">
      <c r="A463" s="4"/>
      <c r="D463" s="4"/>
      <c r="E463" s="4"/>
      <c r="F463" s="4"/>
      <c r="H463" s="4"/>
      <c r="I463" s="4"/>
      <c r="N463" s="4"/>
      <c r="S463" s="4"/>
      <c r="W463" s="4"/>
      <c r="X463" s="4" t="s">
        <v>32</v>
      </c>
      <c r="Y463" s="4"/>
    </row>
    <row r="464" ht="15.75" customHeight="1">
      <c r="A464" s="4"/>
      <c r="D464" s="4"/>
      <c r="E464" s="4"/>
      <c r="F464" s="4"/>
      <c r="H464" s="4"/>
      <c r="I464" s="4"/>
      <c r="N464" s="4"/>
      <c r="S464" s="4"/>
      <c r="W464" s="4"/>
      <c r="X464" s="4" t="s">
        <v>32</v>
      </c>
      <c r="Y464" s="4"/>
    </row>
    <row r="465" ht="15.75" customHeight="1">
      <c r="A465" s="4"/>
      <c r="D465" s="4"/>
      <c r="E465" s="4"/>
      <c r="F465" s="4"/>
      <c r="H465" s="4"/>
      <c r="I465" s="4"/>
      <c r="N465" s="4"/>
      <c r="S465" s="4"/>
      <c r="W465" s="4"/>
      <c r="X465" s="4" t="s">
        <v>32</v>
      </c>
      <c r="Y465" s="4"/>
    </row>
    <row r="466" ht="15.75" customHeight="1">
      <c r="A466" s="4"/>
      <c r="D466" s="4"/>
      <c r="E466" s="4"/>
      <c r="F466" s="4"/>
      <c r="H466" s="4"/>
      <c r="I466" s="4"/>
      <c r="N466" s="4"/>
      <c r="S466" s="4"/>
      <c r="W466" s="4"/>
      <c r="X466" s="4" t="s">
        <v>32</v>
      </c>
      <c r="Y466" s="4"/>
    </row>
    <row r="467" ht="15.75" customHeight="1">
      <c r="A467" s="4"/>
      <c r="D467" s="4"/>
      <c r="E467" s="4"/>
      <c r="F467" s="4"/>
      <c r="H467" s="4"/>
      <c r="I467" s="4"/>
      <c r="N467" s="4"/>
      <c r="S467" s="4"/>
      <c r="W467" s="4"/>
      <c r="X467" s="4" t="s">
        <v>32</v>
      </c>
      <c r="Y467" s="4"/>
    </row>
    <row r="468" ht="15.75" customHeight="1">
      <c r="A468" s="4"/>
      <c r="D468" s="4"/>
      <c r="E468" s="4"/>
      <c r="F468" s="4"/>
      <c r="H468" s="4"/>
      <c r="I468" s="4"/>
      <c r="N468" s="4"/>
      <c r="S468" s="4"/>
      <c r="W468" s="4"/>
      <c r="X468" s="4" t="s">
        <v>32</v>
      </c>
      <c r="Y468" s="4"/>
    </row>
    <row r="469" ht="15.75" customHeight="1">
      <c r="A469" s="4"/>
      <c r="D469" s="4"/>
      <c r="E469" s="4"/>
      <c r="F469" s="4"/>
      <c r="H469" s="4"/>
      <c r="I469" s="4"/>
      <c r="N469" s="4"/>
      <c r="S469" s="4"/>
      <c r="W469" s="4"/>
      <c r="X469" s="4" t="s">
        <v>32</v>
      </c>
      <c r="Y469" s="4"/>
    </row>
    <row r="470" ht="15.75" customHeight="1">
      <c r="A470" s="4"/>
      <c r="D470" s="4"/>
      <c r="E470" s="4"/>
      <c r="F470" s="4"/>
      <c r="H470" s="4"/>
      <c r="I470" s="4"/>
      <c r="N470" s="4"/>
      <c r="S470" s="4"/>
      <c r="W470" s="4"/>
      <c r="X470" s="4" t="s">
        <v>32</v>
      </c>
      <c r="Y470" s="4"/>
    </row>
    <row r="471" ht="15.75" customHeight="1">
      <c r="A471" s="4"/>
      <c r="D471" s="4"/>
      <c r="E471" s="4"/>
      <c r="F471" s="4"/>
      <c r="H471" s="4"/>
      <c r="I471" s="4"/>
      <c r="N471" s="4"/>
      <c r="S471" s="4"/>
      <c r="W471" s="4"/>
      <c r="X471" s="4" t="s">
        <v>32</v>
      </c>
      <c r="Y471" s="4"/>
    </row>
    <row r="472" ht="15.75" customHeight="1">
      <c r="A472" s="4"/>
      <c r="D472" s="4"/>
      <c r="E472" s="4"/>
      <c r="F472" s="4"/>
      <c r="H472" s="4"/>
      <c r="I472" s="4"/>
      <c r="N472" s="4"/>
      <c r="S472" s="4"/>
      <c r="W472" s="4"/>
      <c r="X472" s="4" t="s">
        <v>32</v>
      </c>
      <c r="Y472" s="4"/>
    </row>
    <row r="473" ht="15.75" customHeight="1">
      <c r="A473" s="4"/>
      <c r="D473" s="4"/>
      <c r="E473" s="4"/>
      <c r="F473" s="4"/>
      <c r="H473" s="4"/>
      <c r="I473" s="4"/>
      <c r="N473" s="4"/>
      <c r="S473" s="4"/>
      <c r="W473" s="4"/>
      <c r="X473" s="4" t="s">
        <v>32</v>
      </c>
      <c r="Y473" s="4"/>
    </row>
    <row r="474" ht="15.75" customHeight="1">
      <c r="A474" s="4"/>
      <c r="D474" s="4"/>
      <c r="E474" s="4"/>
      <c r="F474" s="4"/>
      <c r="H474" s="4"/>
      <c r="I474" s="4"/>
      <c r="N474" s="4"/>
      <c r="S474" s="4"/>
      <c r="W474" s="4"/>
      <c r="X474" s="4" t="s">
        <v>32</v>
      </c>
      <c r="Y474" s="4"/>
    </row>
    <row r="475" ht="15.75" customHeight="1">
      <c r="A475" s="4"/>
      <c r="D475" s="4"/>
      <c r="E475" s="4"/>
      <c r="F475" s="4"/>
      <c r="H475" s="4"/>
      <c r="I475" s="4"/>
      <c r="N475" s="4"/>
      <c r="S475" s="4"/>
      <c r="W475" s="4"/>
      <c r="X475" s="4" t="s">
        <v>32</v>
      </c>
      <c r="Y475" s="4"/>
    </row>
    <row r="476" ht="15.75" customHeight="1">
      <c r="A476" s="4"/>
      <c r="D476" s="4"/>
      <c r="E476" s="4"/>
      <c r="F476" s="4"/>
      <c r="H476" s="4"/>
      <c r="I476" s="4"/>
      <c r="N476" s="4"/>
      <c r="S476" s="4"/>
      <c r="W476" s="4"/>
      <c r="X476" s="4" t="s">
        <v>32</v>
      </c>
      <c r="Y476" s="4"/>
    </row>
    <row r="477" ht="15.75" customHeight="1">
      <c r="A477" s="4"/>
      <c r="D477" s="4"/>
      <c r="E477" s="4"/>
      <c r="F477" s="4"/>
      <c r="H477" s="4"/>
      <c r="I477" s="4"/>
      <c r="N477" s="4"/>
      <c r="S477" s="4"/>
      <c r="W477" s="4"/>
      <c r="X477" s="4" t="s">
        <v>32</v>
      </c>
      <c r="Y477" s="4"/>
    </row>
    <row r="478" ht="15.75" customHeight="1">
      <c r="A478" s="4"/>
      <c r="D478" s="4"/>
      <c r="E478" s="4"/>
      <c r="F478" s="4"/>
      <c r="H478" s="4"/>
      <c r="I478" s="4"/>
      <c r="N478" s="4"/>
      <c r="S478" s="4"/>
      <c r="W478" s="4"/>
      <c r="X478" s="4" t="s">
        <v>32</v>
      </c>
      <c r="Y478" s="4"/>
    </row>
    <row r="479" ht="15.75" customHeight="1">
      <c r="A479" s="4"/>
      <c r="D479" s="4"/>
      <c r="E479" s="4"/>
      <c r="F479" s="4"/>
      <c r="H479" s="4"/>
      <c r="I479" s="4"/>
      <c r="N479" s="4"/>
      <c r="S479" s="4"/>
      <c r="W479" s="4"/>
      <c r="X479" s="4" t="s">
        <v>32</v>
      </c>
      <c r="Y479" s="4"/>
    </row>
    <row r="480" ht="15.75" customHeight="1">
      <c r="A480" s="4"/>
      <c r="D480" s="4"/>
      <c r="E480" s="4"/>
      <c r="F480" s="4"/>
      <c r="H480" s="4"/>
      <c r="I480" s="4"/>
      <c r="N480" s="4"/>
      <c r="S480" s="4"/>
      <c r="W480" s="4"/>
      <c r="X480" s="4" t="s">
        <v>32</v>
      </c>
      <c r="Y480" s="4"/>
    </row>
    <row r="481" ht="15.75" customHeight="1">
      <c r="A481" s="4"/>
      <c r="D481" s="4"/>
      <c r="E481" s="4"/>
      <c r="F481" s="4"/>
      <c r="H481" s="4"/>
      <c r="I481" s="4"/>
      <c r="N481" s="4"/>
      <c r="S481" s="4"/>
      <c r="W481" s="4"/>
      <c r="X481" s="4" t="s">
        <v>32</v>
      </c>
      <c r="Y481" s="4"/>
    </row>
    <row r="482" ht="15.75" customHeight="1">
      <c r="A482" s="4"/>
      <c r="D482" s="4"/>
      <c r="E482" s="4"/>
      <c r="F482" s="4"/>
      <c r="H482" s="4"/>
      <c r="I482" s="4"/>
      <c r="N482" s="4"/>
      <c r="S482" s="4"/>
      <c r="W482" s="4"/>
      <c r="X482" s="4" t="s">
        <v>32</v>
      </c>
      <c r="Y482" s="4"/>
    </row>
    <row r="483" ht="15.75" customHeight="1">
      <c r="A483" s="4"/>
      <c r="D483" s="4"/>
      <c r="E483" s="4"/>
      <c r="F483" s="4"/>
      <c r="H483" s="4"/>
      <c r="I483" s="4"/>
      <c r="N483" s="4"/>
      <c r="S483" s="4"/>
      <c r="W483" s="4"/>
      <c r="X483" s="4" t="s">
        <v>32</v>
      </c>
      <c r="Y483" s="4"/>
    </row>
    <row r="484" ht="15.75" customHeight="1">
      <c r="A484" s="4"/>
      <c r="D484" s="4"/>
      <c r="E484" s="4"/>
      <c r="F484" s="4"/>
      <c r="H484" s="4"/>
      <c r="I484" s="4"/>
      <c r="N484" s="4"/>
      <c r="S484" s="4"/>
      <c r="W484" s="4"/>
      <c r="X484" s="4" t="s">
        <v>32</v>
      </c>
      <c r="Y484" s="4"/>
    </row>
    <row r="485" ht="15.75" customHeight="1">
      <c r="A485" s="4"/>
      <c r="D485" s="4"/>
      <c r="E485" s="4"/>
      <c r="F485" s="4"/>
      <c r="H485" s="4"/>
      <c r="I485" s="4"/>
      <c r="N485" s="4"/>
      <c r="S485" s="4"/>
      <c r="W485" s="4"/>
      <c r="X485" s="4" t="s">
        <v>32</v>
      </c>
      <c r="Y485" s="4"/>
    </row>
    <row r="486" ht="15.75" customHeight="1">
      <c r="A486" s="4"/>
      <c r="D486" s="4"/>
      <c r="E486" s="4"/>
      <c r="F486" s="4"/>
      <c r="H486" s="4"/>
      <c r="I486" s="4"/>
      <c r="N486" s="4"/>
      <c r="S486" s="4"/>
      <c r="W486" s="4"/>
      <c r="X486" s="4" t="s">
        <v>32</v>
      </c>
      <c r="Y486" s="4"/>
    </row>
    <row r="487" ht="15.75" customHeight="1">
      <c r="A487" s="4"/>
      <c r="D487" s="4"/>
      <c r="E487" s="4"/>
      <c r="F487" s="4"/>
      <c r="H487" s="4"/>
      <c r="I487" s="4"/>
      <c r="N487" s="4"/>
      <c r="S487" s="4"/>
      <c r="W487" s="4"/>
      <c r="X487" s="4" t="s">
        <v>32</v>
      </c>
      <c r="Y487" s="4"/>
    </row>
    <row r="488" ht="15.75" customHeight="1">
      <c r="A488" s="4"/>
      <c r="D488" s="4"/>
      <c r="E488" s="4"/>
      <c r="F488" s="4"/>
      <c r="H488" s="4"/>
      <c r="I488" s="4"/>
      <c r="N488" s="4"/>
      <c r="S488" s="4"/>
      <c r="W488" s="4"/>
      <c r="X488" s="4" t="s">
        <v>32</v>
      </c>
      <c r="Y488" s="4"/>
    </row>
    <row r="489" ht="15.75" customHeight="1">
      <c r="A489" s="4"/>
      <c r="D489" s="4"/>
      <c r="E489" s="4"/>
      <c r="F489" s="4"/>
      <c r="H489" s="4"/>
      <c r="I489" s="4"/>
      <c r="N489" s="4"/>
      <c r="S489" s="4"/>
      <c r="W489" s="4"/>
      <c r="X489" s="4" t="s">
        <v>32</v>
      </c>
      <c r="Y489" s="4"/>
    </row>
    <row r="490" ht="15.75" customHeight="1">
      <c r="A490" s="4"/>
      <c r="D490" s="4"/>
      <c r="E490" s="4"/>
      <c r="F490" s="4"/>
      <c r="H490" s="4"/>
      <c r="I490" s="4"/>
      <c r="N490" s="4"/>
      <c r="S490" s="4"/>
      <c r="W490" s="4"/>
      <c r="X490" s="4" t="s">
        <v>32</v>
      </c>
      <c r="Y490" s="4"/>
    </row>
    <row r="491" ht="15.75" customHeight="1">
      <c r="A491" s="4"/>
      <c r="D491" s="4"/>
      <c r="E491" s="4"/>
      <c r="F491" s="4"/>
      <c r="H491" s="4"/>
      <c r="I491" s="4"/>
      <c r="N491" s="4"/>
      <c r="S491" s="4"/>
      <c r="W491" s="4"/>
      <c r="X491" s="4" t="s">
        <v>32</v>
      </c>
      <c r="Y491" s="4"/>
    </row>
    <row r="492" ht="15.75" customHeight="1">
      <c r="A492" s="4"/>
      <c r="D492" s="4"/>
      <c r="E492" s="4"/>
      <c r="F492" s="4"/>
      <c r="H492" s="4"/>
      <c r="I492" s="4"/>
      <c r="N492" s="4"/>
      <c r="S492" s="4"/>
      <c r="W492" s="4"/>
      <c r="X492" s="4" t="s">
        <v>32</v>
      </c>
      <c r="Y492" s="4"/>
    </row>
    <row r="493" ht="15.75" customHeight="1">
      <c r="A493" s="4"/>
      <c r="D493" s="4"/>
      <c r="E493" s="4"/>
      <c r="F493" s="4"/>
      <c r="H493" s="4"/>
      <c r="I493" s="4"/>
      <c r="N493" s="4"/>
      <c r="S493" s="4"/>
      <c r="W493" s="4"/>
      <c r="X493" s="4" t="s">
        <v>32</v>
      </c>
      <c r="Y493" s="4"/>
    </row>
    <row r="494" ht="15.75" customHeight="1">
      <c r="A494" s="4"/>
      <c r="D494" s="4"/>
      <c r="E494" s="4"/>
      <c r="F494" s="4"/>
      <c r="H494" s="4"/>
      <c r="I494" s="4"/>
      <c r="N494" s="4"/>
      <c r="S494" s="4"/>
      <c r="W494" s="4"/>
      <c r="X494" s="4" t="s">
        <v>32</v>
      </c>
      <c r="Y494" s="4"/>
    </row>
    <row r="495" ht="15.75" customHeight="1">
      <c r="A495" s="4"/>
      <c r="D495" s="4"/>
      <c r="E495" s="4"/>
      <c r="F495" s="4"/>
      <c r="H495" s="4"/>
      <c r="I495" s="4"/>
      <c r="N495" s="4"/>
      <c r="S495" s="4"/>
      <c r="W495" s="4"/>
      <c r="X495" s="4" t="s">
        <v>32</v>
      </c>
      <c r="Y495" s="4"/>
    </row>
    <row r="496" ht="15.75" customHeight="1">
      <c r="A496" s="4"/>
      <c r="D496" s="4"/>
      <c r="E496" s="4"/>
      <c r="F496" s="4"/>
      <c r="H496" s="4"/>
      <c r="I496" s="4"/>
      <c r="N496" s="4"/>
      <c r="S496" s="4"/>
      <c r="W496" s="4"/>
      <c r="X496" s="4" t="s">
        <v>32</v>
      </c>
      <c r="Y496" s="4"/>
    </row>
    <row r="497" ht="15.75" customHeight="1">
      <c r="A497" s="4"/>
      <c r="D497" s="4"/>
      <c r="E497" s="4"/>
      <c r="F497" s="4"/>
      <c r="H497" s="4"/>
      <c r="I497" s="4"/>
      <c r="N497" s="4"/>
      <c r="S497" s="4"/>
      <c r="W497" s="4"/>
      <c r="X497" s="4" t="s">
        <v>32</v>
      </c>
      <c r="Y497" s="4"/>
    </row>
    <row r="498" ht="15.75" customHeight="1">
      <c r="A498" s="4"/>
      <c r="D498" s="4"/>
      <c r="E498" s="4"/>
      <c r="F498" s="4"/>
      <c r="H498" s="4"/>
      <c r="I498" s="4"/>
      <c r="N498" s="4"/>
      <c r="S498" s="4"/>
      <c r="W498" s="4"/>
      <c r="X498" s="4" t="s">
        <v>32</v>
      </c>
      <c r="Y498" s="4"/>
    </row>
    <row r="499" ht="15.75" customHeight="1">
      <c r="A499" s="4"/>
      <c r="D499" s="4"/>
      <c r="E499" s="4"/>
      <c r="F499" s="4"/>
      <c r="H499" s="4"/>
      <c r="I499" s="4"/>
      <c r="N499" s="4"/>
      <c r="S499" s="4"/>
      <c r="W499" s="4"/>
      <c r="X499" s="4" t="s">
        <v>32</v>
      </c>
      <c r="Y499" s="4"/>
    </row>
    <row r="500" ht="15.75" customHeight="1">
      <c r="A500" s="4"/>
      <c r="D500" s="4"/>
      <c r="E500" s="4"/>
      <c r="F500" s="4"/>
      <c r="H500" s="4"/>
      <c r="I500" s="4"/>
      <c r="N500" s="4"/>
      <c r="S500" s="4"/>
      <c r="W500" s="4"/>
      <c r="X500" s="4" t="s">
        <v>32</v>
      </c>
      <c r="Y500" s="4"/>
    </row>
    <row r="501" ht="15.75" customHeight="1">
      <c r="A501" s="4"/>
      <c r="D501" s="4"/>
      <c r="E501" s="4"/>
      <c r="F501" s="4"/>
      <c r="H501" s="4"/>
      <c r="I501" s="4"/>
      <c r="N501" s="4"/>
      <c r="S501" s="4"/>
      <c r="W501" s="4"/>
      <c r="X501" s="4" t="s">
        <v>32</v>
      </c>
      <c r="Y501" s="4"/>
    </row>
    <row r="502" ht="15.75" customHeight="1">
      <c r="A502" s="4"/>
      <c r="D502" s="4"/>
      <c r="E502" s="4"/>
      <c r="F502" s="4"/>
      <c r="H502" s="4"/>
      <c r="I502" s="4"/>
      <c r="N502" s="4"/>
      <c r="S502" s="4"/>
      <c r="W502" s="4"/>
      <c r="X502" s="4" t="s">
        <v>32</v>
      </c>
      <c r="Y502" s="4"/>
    </row>
    <row r="503" ht="15.75" customHeight="1">
      <c r="A503" s="4"/>
      <c r="D503" s="4"/>
      <c r="E503" s="4"/>
      <c r="F503" s="4"/>
      <c r="H503" s="4"/>
      <c r="I503" s="4"/>
      <c r="N503" s="4"/>
      <c r="S503" s="4"/>
      <c r="W503" s="4"/>
      <c r="X503" s="4" t="s">
        <v>32</v>
      </c>
      <c r="Y503" s="4"/>
    </row>
    <row r="504" ht="15.75" customHeight="1">
      <c r="A504" s="4"/>
      <c r="D504" s="4"/>
      <c r="E504" s="4"/>
      <c r="F504" s="4"/>
      <c r="H504" s="4"/>
      <c r="I504" s="4"/>
      <c r="N504" s="4"/>
      <c r="S504" s="4"/>
      <c r="W504" s="4"/>
      <c r="X504" s="4" t="s">
        <v>32</v>
      </c>
      <c r="Y504" s="4"/>
    </row>
    <row r="505" ht="15.75" customHeight="1">
      <c r="A505" s="4"/>
      <c r="D505" s="4"/>
      <c r="E505" s="4"/>
      <c r="F505" s="4"/>
      <c r="H505" s="4"/>
      <c r="I505" s="4"/>
      <c r="N505" s="4"/>
      <c r="S505" s="4"/>
      <c r="W505" s="4"/>
      <c r="X505" s="4" t="s">
        <v>32</v>
      </c>
      <c r="Y505" s="4"/>
    </row>
    <row r="506" ht="15.75" customHeight="1">
      <c r="A506" s="4"/>
      <c r="D506" s="4"/>
      <c r="E506" s="4"/>
      <c r="F506" s="4"/>
      <c r="H506" s="4"/>
      <c r="I506" s="4"/>
      <c r="N506" s="4"/>
      <c r="S506" s="4"/>
      <c r="W506" s="4"/>
      <c r="X506" s="4" t="s">
        <v>32</v>
      </c>
      <c r="Y506" s="4"/>
    </row>
    <row r="507" ht="15.75" customHeight="1">
      <c r="A507" s="4"/>
      <c r="D507" s="4"/>
      <c r="E507" s="4"/>
      <c r="F507" s="4"/>
      <c r="H507" s="4"/>
      <c r="I507" s="4"/>
      <c r="N507" s="4"/>
      <c r="S507" s="4"/>
      <c r="W507" s="4"/>
      <c r="X507" s="4" t="s">
        <v>32</v>
      </c>
      <c r="Y507" s="4"/>
    </row>
    <row r="508" ht="15.75" customHeight="1">
      <c r="A508" s="4"/>
      <c r="D508" s="4"/>
      <c r="E508" s="4"/>
      <c r="F508" s="4"/>
      <c r="H508" s="4"/>
      <c r="I508" s="4"/>
      <c r="N508" s="4"/>
      <c r="S508" s="4"/>
      <c r="W508" s="4"/>
      <c r="X508" s="4" t="s">
        <v>32</v>
      </c>
      <c r="Y508" s="4"/>
    </row>
    <row r="509" ht="15.75" customHeight="1">
      <c r="A509" s="4"/>
      <c r="D509" s="4"/>
      <c r="E509" s="4"/>
      <c r="F509" s="4"/>
      <c r="H509" s="4"/>
      <c r="I509" s="4"/>
      <c r="N509" s="4"/>
      <c r="S509" s="4"/>
      <c r="W509" s="4"/>
      <c r="X509" s="4" t="s">
        <v>32</v>
      </c>
      <c r="Y509" s="4"/>
    </row>
    <row r="510" ht="15.75" customHeight="1">
      <c r="A510" s="4"/>
      <c r="D510" s="4"/>
      <c r="E510" s="4"/>
      <c r="F510" s="4"/>
      <c r="H510" s="4"/>
      <c r="I510" s="4"/>
      <c r="N510" s="4"/>
      <c r="S510" s="4"/>
      <c r="W510" s="4"/>
      <c r="X510" s="4" t="s">
        <v>32</v>
      </c>
      <c r="Y510" s="4"/>
    </row>
    <row r="511" ht="15.75" customHeight="1">
      <c r="A511" s="4"/>
      <c r="D511" s="4"/>
      <c r="E511" s="4"/>
      <c r="F511" s="4"/>
      <c r="H511" s="4"/>
      <c r="I511" s="4"/>
      <c r="N511" s="4"/>
      <c r="S511" s="4"/>
      <c r="W511" s="4"/>
      <c r="X511" s="4" t="s">
        <v>32</v>
      </c>
      <c r="Y511" s="4"/>
    </row>
    <row r="512" ht="15.75" customHeight="1">
      <c r="A512" s="4"/>
      <c r="D512" s="4"/>
      <c r="E512" s="4"/>
      <c r="F512" s="4"/>
      <c r="H512" s="4"/>
      <c r="I512" s="4"/>
      <c r="N512" s="4"/>
      <c r="S512" s="4"/>
      <c r="W512" s="4"/>
      <c r="X512" s="4" t="s">
        <v>32</v>
      </c>
      <c r="Y512" s="4"/>
    </row>
    <row r="513" ht="15.75" customHeight="1">
      <c r="A513" s="4"/>
      <c r="D513" s="4"/>
      <c r="E513" s="4"/>
      <c r="F513" s="4"/>
      <c r="H513" s="4"/>
      <c r="I513" s="4"/>
      <c r="N513" s="4"/>
      <c r="S513" s="4"/>
      <c r="W513" s="4"/>
      <c r="X513" s="4" t="s">
        <v>32</v>
      </c>
      <c r="Y513" s="4"/>
    </row>
    <row r="514" ht="15.75" customHeight="1">
      <c r="A514" s="4"/>
      <c r="D514" s="4"/>
      <c r="E514" s="4"/>
      <c r="F514" s="4"/>
      <c r="H514" s="4"/>
      <c r="I514" s="4"/>
      <c r="N514" s="4"/>
      <c r="S514" s="4"/>
      <c r="W514" s="4"/>
      <c r="X514" s="4" t="s">
        <v>32</v>
      </c>
      <c r="Y514" s="4"/>
    </row>
    <row r="515" ht="15.75" customHeight="1">
      <c r="A515" s="4"/>
      <c r="D515" s="4"/>
      <c r="E515" s="4"/>
      <c r="F515" s="4"/>
      <c r="H515" s="4"/>
      <c r="I515" s="4"/>
      <c r="N515" s="4"/>
      <c r="S515" s="4"/>
      <c r="W515" s="4"/>
      <c r="X515" s="4" t="s">
        <v>32</v>
      </c>
      <c r="Y515" s="4"/>
    </row>
    <row r="516" ht="15.75" customHeight="1">
      <c r="A516" s="4"/>
      <c r="D516" s="4"/>
      <c r="E516" s="4"/>
      <c r="F516" s="4"/>
      <c r="H516" s="4"/>
      <c r="I516" s="4"/>
      <c r="N516" s="4"/>
      <c r="S516" s="4"/>
      <c r="W516" s="4"/>
      <c r="X516" s="4" t="s">
        <v>32</v>
      </c>
      <c r="Y516" s="4"/>
    </row>
    <row r="517" ht="15.75" customHeight="1">
      <c r="A517" s="4"/>
      <c r="D517" s="4"/>
      <c r="E517" s="4"/>
      <c r="F517" s="4"/>
      <c r="H517" s="4"/>
      <c r="I517" s="4"/>
      <c r="N517" s="4"/>
      <c r="S517" s="4"/>
      <c r="W517" s="4"/>
      <c r="X517" s="4" t="s">
        <v>32</v>
      </c>
      <c r="Y517" s="4"/>
    </row>
    <row r="518" ht="15.75" customHeight="1">
      <c r="A518" s="4"/>
      <c r="D518" s="4"/>
      <c r="E518" s="4"/>
      <c r="F518" s="4"/>
      <c r="H518" s="4"/>
      <c r="I518" s="4"/>
      <c r="N518" s="4"/>
      <c r="S518" s="4"/>
      <c r="W518" s="4"/>
      <c r="X518" s="4" t="s">
        <v>32</v>
      </c>
      <c r="Y518" s="4"/>
    </row>
    <row r="519" ht="15.75" customHeight="1">
      <c r="A519" s="4"/>
      <c r="D519" s="4"/>
      <c r="E519" s="4"/>
      <c r="F519" s="4"/>
      <c r="H519" s="4"/>
      <c r="I519" s="4"/>
      <c r="N519" s="4"/>
      <c r="S519" s="4"/>
      <c r="W519" s="4"/>
      <c r="X519" s="4" t="s">
        <v>32</v>
      </c>
      <c r="Y519" s="4"/>
    </row>
    <row r="520" ht="15.75" customHeight="1">
      <c r="A520" s="4"/>
      <c r="D520" s="4"/>
      <c r="E520" s="4"/>
      <c r="F520" s="4"/>
      <c r="H520" s="4"/>
      <c r="I520" s="4"/>
      <c r="N520" s="4"/>
      <c r="S520" s="4"/>
      <c r="W520" s="4"/>
      <c r="X520" s="4" t="s">
        <v>32</v>
      </c>
      <c r="Y520" s="4"/>
    </row>
    <row r="521" ht="15.75" customHeight="1">
      <c r="A521" s="4"/>
      <c r="D521" s="4"/>
      <c r="E521" s="4"/>
      <c r="F521" s="4"/>
      <c r="H521" s="4"/>
      <c r="I521" s="4"/>
      <c r="N521" s="4"/>
      <c r="S521" s="4"/>
      <c r="W521" s="4"/>
      <c r="X521" s="4" t="s">
        <v>32</v>
      </c>
      <c r="Y521" s="4"/>
    </row>
    <row r="522" ht="15.75" customHeight="1">
      <c r="A522" s="4"/>
      <c r="D522" s="4"/>
      <c r="E522" s="4"/>
      <c r="F522" s="4"/>
      <c r="H522" s="4"/>
      <c r="I522" s="4"/>
      <c r="N522" s="4"/>
      <c r="S522" s="4"/>
      <c r="W522" s="4"/>
      <c r="X522" s="4" t="s">
        <v>32</v>
      </c>
      <c r="Y522" s="4"/>
    </row>
    <row r="523" ht="15.75" customHeight="1">
      <c r="A523" s="4"/>
      <c r="D523" s="4"/>
      <c r="E523" s="4"/>
      <c r="F523" s="4"/>
      <c r="H523" s="4"/>
      <c r="I523" s="4"/>
      <c r="N523" s="4"/>
      <c r="S523" s="4"/>
      <c r="W523" s="4"/>
      <c r="X523" s="4" t="s">
        <v>32</v>
      </c>
      <c r="Y523" s="4"/>
    </row>
    <row r="524" ht="15.75" customHeight="1">
      <c r="A524" s="4"/>
      <c r="D524" s="4"/>
      <c r="E524" s="4"/>
      <c r="F524" s="4"/>
      <c r="H524" s="4"/>
      <c r="I524" s="4"/>
      <c r="N524" s="4"/>
      <c r="S524" s="4"/>
      <c r="W524" s="4"/>
      <c r="X524" s="4" t="s">
        <v>32</v>
      </c>
      <c r="Y524" s="4"/>
    </row>
    <row r="525" ht="15.75" customHeight="1">
      <c r="A525" s="4"/>
      <c r="D525" s="4"/>
      <c r="E525" s="4"/>
      <c r="F525" s="4"/>
      <c r="H525" s="4"/>
      <c r="I525" s="4"/>
      <c r="N525" s="4"/>
      <c r="S525" s="4"/>
      <c r="W525" s="4"/>
      <c r="X525" s="4" t="s">
        <v>32</v>
      </c>
      <c r="Y525" s="4"/>
    </row>
    <row r="526" ht="15.75" customHeight="1">
      <c r="A526" s="4"/>
      <c r="D526" s="4"/>
      <c r="E526" s="4"/>
      <c r="F526" s="4"/>
      <c r="H526" s="4"/>
      <c r="I526" s="4"/>
      <c r="N526" s="4"/>
      <c r="S526" s="4"/>
      <c r="W526" s="4"/>
      <c r="X526" s="4" t="s">
        <v>32</v>
      </c>
      <c r="Y526" s="4"/>
    </row>
    <row r="527" ht="15.75" customHeight="1">
      <c r="A527" s="4"/>
      <c r="D527" s="4"/>
      <c r="E527" s="4"/>
      <c r="F527" s="4"/>
      <c r="H527" s="4"/>
      <c r="I527" s="4"/>
      <c r="N527" s="4"/>
      <c r="S527" s="4"/>
      <c r="W527" s="4"/>
      <c r="X527" s="4" t="s">
        <v>32</v>
      </c>
      <c r="Y527" s="4"/>
    </row>
    <row r="528" ht="15.75" customHeight="1">
      <c r="A528" s="4"/>
      <c r="D528" s="4"/>
      <c r="E528" s="4"/>
      <c r="F528" s="4"/>
      <c r="H528" s="4"/>
      <c r="I528" s="4"/>
      <c r="N528" s="4"/>
      <c r="S528" s="4"/>
      <c r="W528" s="4"/>
      <c r="X528" s="4" t="s">
        <v>32</v>
      </c>
      <c r="Y528" s="4"/>
    </row>
    <row r="529" ht="15.75" customHeight="1">
      <c r="A529" s="4"/>
      <c r="D529" s="4"/>
      <c r="E529" s="4"/>
      <c r="F529" s="4"/>
      <c r="H529" s="4"/>
      <c r="I529" s="4"/>
      <c r="N529" s="4"/>
      <c r="S529" s="4"/>
      <c r="W529" s="4"/>
      <c r="X529" s="4" t="s">
        <v>32</v>
      </c>
      <c r="Y529" s="4"/>
    </row>
    <row r="530" ht="15.75" customHeight="1">
      <c r="A530" s="4"/>
      <c r="D530" s="4"/>
      <c r="E530" s="4"/>
      <c r="F530" s="4"/>
      <c r="H530" s="4"/>
      <c r="I530" s="4"/>
      <c r="N530" s="4"/>
      <c r="S530" s="4"/>
      <c r="W530" s="4"/>
      <c r="X530" s="4" t="s">
        <v>32</v>
      </c>
      <c r="Y530" s="4"/>
    </row>
    <row r="531" ht="15.75" customHeight="1">
      <c r="A531" s="4"/>
      <c r="D531" s="4"/>
      <c r="E531" s="4"/>
      <c r="F531" s="4"/>
      <c r="H531" s="4"/>
      <c r="I531" s="4"/>
      <c r="N531" s="4"/>
      <c r="S531" s="4"/>
      <c r="W531" s="4"/>
      <c r="X531" s="4" t="s">
        <v>32</v>
      </c>
      <c r="Y531" s="4"/>
    </row>
    <row r="532" ht="15.75" customHeight="1">
      <c r="A532" s="4"/>
      <c r="D532" s="4"/>
      <c r="E532" s="4"/>
      <c r="F532" s="4"/>
      <c r="H532" s="4"/>
      <c r="I532" s="4"/>
      <c r="N532" s="4"/>
      <c r="S532" s="4"/>
      <c r="W532" s="4"/>
      <c r="X532" s="4" t="s">
        <v>32</v>
      </c>
      <c r="Y532" s="4"/>
    </row>
    <row r="533" ht="15.75" customHeight="1">
      <c r="A533" s="4"/>
      <c r="D533" s="4"/>
      <c r="E533" s="4"/>
      <c r="F533" s="4"/>
      <c r="H533" s="4"/>
      <c r="I533" s="4"/>
      <c r="N533" s="4"/>
      <c r="S533" s="4"/>
      <c r="W533" s="4"/>
      <c r="X533" s="4" t="s">
        <v>32</v>
      </c>
      <c r="Y533" s="4"/>
    </row>
    <row r="534" ht="15.75" customHeight="1">
      <c r="A534" s="4"/>
      <c r="D534" s="4"/>
      <c r="E534" s="4"/>
      <c r="F534" s="4"/>
      <c r="H534" s="4"/>
      <c r="I534" s="4"/>
      <c r="N534" s="4"/>
      <c r="S534" s="4"/>
      <c r="W534" s="4"/>
      <c r="X534" s="4" t="s">
        <v>32</v>
      </c>
      <c r="Y534" s="4"/>
    </row>
    <row r="535" ht="15.75" customHeight="1">
      <c r="A535" s="4"/>
      <c r="D535" s="4"/>
      <c r="E535" s="4"/>
      <c r="F535" s="4"/>
      <c r="H535" s="4"/>
      <c r="I535" s="4"/>
      <c r="N535" s="4"/>
      <c r="S535" s="4"/>
      <c r="W535" s="4"/>
      <c r="X535" s="4" t="s">
        <v>32</v>
      </c>
      <c r="Y535" s="4"/>
    </row>
    <row r="536" ht="15.75" customHeight="1">
      <c r="A536" s="4"/>
      <c r="D536" s="4"/>
      <c r="E536" s="4"/>
      <c r="F536" s="4"/>
      <c r="H536" s="4"/>
      <c r="I536" s="4"/>
      <c r="N536" s="4"/>
      <c r="S536" s="4"/>
      <c r="W536" s="4"/>
      <c r="X536" s="4" t="s">
        <v>32</v>
      </c>
      <c r="Y536" s="4"/>
    </row>
    <row r="537" ht="15.75" customHeight="1">
      <c r="A537" s="4"/>
      <c r="D537" s="4"/>
      <c r="E537" s="4"/>
      <c r="F537" s="4"/>
      <c r="H537" s="4"/>
      <c r="I537" s="4"/>
      <c r="N537" s="4"/>
      <c r="S537" s="4"/>
      <c r="W537" s="4"/>
      <c r="X537" s="4" t="s">
        <v>32</v>
      </c>
      <c r="Y537" s="4"/>
    </row>
    <row r="538" ht="15.75" customHeight="1">
      <c r="A538" s="4"/>
      <c r="D538" s="4"/>
      <c r="E538" s="4"/>
      <c r="F538" s="4"/>
      <c r="H538" s="4"/>
      <c r="I538" s="4"/>
      <c r="N538" s="4"/>
      <c r="S538" s="4"/>
      <c r="W538" s="4"/>
      <c r="X538" s="4" t="s">
        <v>32</v>
      </c>
      <c r="Y538" s="4"/>
    </row>
    <row r="539" ht="15.75" customHeight="1">
      <c r="A539" s="4"/>
      <c r="D539" s="4"/>
      <c r="E539" s="4"/>
      <c r="F539" s="4"/>
      <c r="H539" s="4"/>
      <c r="I539" s="4"/>
      <c r="N539" s="4"/>
      <c r="S539" s="4"/>
      <c r="W539" s="4"/>
      <c r="X539" s="4" t="s">
        <v>32</v>
      </c>
      <c r="Y539" s="4"/>
    </row>
    <row r="540" ht="15.75" customHeight="1">
      <c r="A540" s="4"/>
      <c r="D540" s="4"/>
      <c r="E540" s="4"/>
      <c r="F540" s="4"/>
      <c r="H540" s="4"/>
      <c r="I540" s="4"/>
      <c r="N540" s="4"/>
      <c r="S540" s="4"/>
      <c r="W540" s="4"/>
      <c r="X540" s="4" t="s">
        <v>32</v>
      </c>
      <c r="Y540" s="4"/>
    </row>
    <row r="541" ht="15.75" customHeight="1">
      <c r="A541" s="4"/>
      <c r="D541" s="4"/>
      <c r="E541" s="4"/>
      <c r="F541" s="4"/>
      <c r="H541" s="4"/>
      <c r="I541" s="4"/>
      <c r="N541" s="4"/>
      <c r="S541" s="4"/>
      <c r="W541" s="4"/>
      <c r="X541" s="4" t="s">
        <v>32</v>
      </c>
      <c r="Y541" s="4"/>
    </row>
    <row r="542" ht="15.75" customHeight="1">
      <c r="A542" s="4"/>
      <c r="D542" s="4"/>
      <c r="E542" s="4"/>
      <c r="F542" s="4"/>
      <c r="H542" s="4"/>
      <c r="I542" s="4"/>
      <c r="N542" s="4"/>
      <c r="S542" s="4"/>
      <c r="W542" s="4"/>
      <c r="X542" s="4" t="s">
        <v>32</v>
      </c>
      <c r="Y542" s="4"/>
    </row>
    <row r="543" ht="15.75" customHeight="1">
      <c r="A543" s="4"/>
      <c r="D543" s="4"/>
      <c r="E543" s="4"/>
      <c r="F543" s="4"/>
      <c r="H543" s="4"/>
      <c r="I543" s="4"/>
      <c r="N543" s="4"/>
      <c r="S543" s="4"/>
      <c r="W543" s="4"/>
      <c r="X543" s="4" t="s">
        <v>32</v>
      </c>
      <c r="Y543" s="4"/>
    </row>
    <row r="544" ht="15.75" customHeight="1">
      <c r="A544" s="4"/>
      <c r="D544" s="4"/>
      <c r="E544" s="4"/>
      <c r="F544" s="4"/>
      <c r="H544" s="4"/>
      <c r="I544" s="4"/>
      <c r="N544" s="4"/>
      <c r="S544" s="4"/>
      <c r="W544" s="4"/>
      <c r="X544" s="4" t="s">
        <v>32</v>
      </c>
      <c r="Y544" s="4"/>
    </row>
    <row r="545" ht="15.75" customHeight="1">
      <c r="A545" s="4"/>
      <c r="D545" s="4"/>
      <c r="E545" s="4"/>
      <c r="F545" s="4"/>
      <c r="H545" s="4"/>
      <c r="I545" s="4"/>
      <c r="N545" s="4"/>
      <c r="S545" s="4"/>
      <c r="W545" s="4"/>
      <c r="X545" s="4" t="s">
        <v>32</v>
      </c>
      <c r="Y545" s="4"/>
    </row>
    <row r="546" ht="15.75" customHeight="1">
      <c r="A546" s="4"/>
      <c r="D546" s="4"/>
      <c r="E546" s="4"/>
      <c r="F546" s="4"/>
      <c r="H546" s="4"/>
      <c r="I546" s="4"/>
      <c r="N546" s="4"/>
      <c r="S546" s="4"/>
      <c r="W546" s="4"/>
      <c r="X546" s="4" t="s">
        <v>32</v>
      </c>
      <c r="Y546" s="4"/>
    </row>
    <row r="547" ht="15.75" customHeight="1">
      <c r="A547" s="4"/>
      <c r="D547" s="4"/>
      <c r="E547" s="4"/>
      <c r="F547" s="4"/>
      <c r="H547" s="4"/>
      <c r="I547" s="4"/>
      <c r="N547" s="4"/>
      <c r="S547" s="4"/>
      <c r="W547" s="4"/>
      <c r="X547" s="4" t="s">
        <v>32</v>
      </c>
      <c r="Y547" s="4"/>
    </row>
    <row r="548" ht="15.75" customHeight="1">
      <c r="A548" s="4"/>
      <c r="D548" s="4"/>
      <c r="E548" s="4"/>
      <c r="F548" s="4"/>
      <c r="H548" s="4"/>
      <c r="I548" s="4"/>
      <c r="N548" s="4"/>
      <c r="S548" s="4"/>
      <c r="W548" s="4"/>
      <c r="X548" s="4" t="s">
        <v>32</v>
      </c>
      <c r="Y548" s="4"/>
    </row>
    <row r="549" ht="15.75" customHeight="1">
      <c r="A549" s="4"/>
      <c r="D549" s="4"/>
      <c r="E549" s="4"/>
      <c r="F549" s="4"/>
      <c r="H549" s="4"/>
      <c r="I549" s="4"/>
      <c r="N549" s="4"/>
      <c r="S549" s="4"/>
      <c r="W549" s="4"/>
      <c r="X549" s="4" t="s">
        <v>32</v>
      </c>
      <c r="Y549" s="4"/>
    </row>
    <row r="550" ht="15.75" customHeight="1">
      <c r="A550" s="4"/>
      <c r="D550" s="4"/>
      <c r="E550" s="4"/>
      <c r="F550" s="4"/>
      <c r="H550" s="4"/>
      <c r="I550" s="4"/>
      <c r="N550" s="4"/>
      <c r="S550" s="4"/>
      <c r="W550" s="4"/>
      <c r="X550" s="4" t="s">
        <v>32</v>
      </c>
      <c r="Y550" s="4"/>
    </row>
    <row r="551" ht="15.75" customHeight="1">
      <c r="A551" s="4"/>
      <c r="D551" s="4"/>
      <c r="E551" s="4"/>
      <c r="F551" s="4"/>
      <c r="H551" s="4"/>
      <c r="I551" s="4"/>
      <c r="N551" s="4"/>
      <c r="S551" s="4"/>
      <c r="W551" s="4"/>
      <c r="X551" s="4" t="s">
        <v>32</v>
      </c>
      <c r="Y551" s="4"/>
    </row>
    <row r="552" ht="15.75" customHeight="1">
      <c r="A552" s="4"/>
      <c r="D552" s="4"/>
      <c r="E552" s="4"/>
      <c r="F552" s="4"/>
      <c r="H552" s="4"/>
      <c r="I552" s="4"/>
      <c r="N552" s="4"/>
      <c r="S552" s="4"/>
      <c r="W552" s="4"/>
      <c r="X552" s="4" t="s">
        <v>32</v>
      </c>
      <c r="Y552" s="4"/>
    </row>
    <row r="553" ht="15.75" customHeight="1">
      <c r="A553" s="4"/>
      <c r="D553" s="4"/>
      <c r="E553" s="4"/>
      <c r="F553" s="4"/>
      <c r="H553" s="4"/>
      <c r="I553" s="4"/>
      <c r="N553" s="4"/>
      <c r="S553" s="4"/>
      <c r="W553" s="4"/>
      <c r="X553" s="4" t="s">
        <v>32</v>
      </c>
      <c r="Y553" s="4"/>
    </row>
    <row r="554" ht="15.75" customHeight="1">
      <c r="A554" s="4"/>
      <c r="D554" s="4"/>
      <c r="E554" s="4"/>
      <c r="F554" s="4"/>
      <c r="H554" s="4"/>
      <c r="I554" s="4"/>
      <c r="N554" s="4"/>
      <c r="S554" s="4"/>
      <c r="W554" s="4"/>
      <c r="X554" s="4" t="s">
        <v>32</v>
      </c>
      <c r="Y554" s="4"/>
    </row>
    <row r="555" ht="15.75" customHeight="1">
      <c r="A555" s="4"/>
      <c r="D555" s="4"/>
      <c r="E555" s="4"/>
      <c r="F555" s="4"/>
      <c r="H555" s="4"/>
      <c r="I555" s="4"/>
      <c r="N555" s="4"/>
      <c r="S555" s="4"/>
      <c r="W555" s="4"/>
      <c r="X555" s="4" t="s">
        <v>32</v>
      </c>
      <c r="Y555" s="4"/>
    </row>
    <row r="556" ht="15.75" customHeight="1">
      <c r="A556" s="4"/>
      <c r="D556" s="4"/>
      <c r="E556" s="4"/>
      <c r="F556" s="4"/>
      <c r="H556" s="4"/>
      <c r="I556" s="4"/>
      <c r="N556" s="4"/>
      <c r="S556" s="4"/>
      <c r="W556" s="4"/>
      <c r="X556" s="4" t="s">
        <v>32</v>
      </c>
      <c r="Y556" s="4"/>
    </row>
    <row r="557" ht="15.75" customHeight="1">
      <c r="A557" s="4"/>
      <c r="D557" s="4"/>
      <c r="E557" s="4"/>
      <c r="F557" s="4"/>
      <c r="H557" s="4"/>
      <c r="I557" s="4"/>
      <c r="N557" s="4"/>
      <c r="S557" s="4"/>
      <c r="W557" s="4"/>
      <c r="X557" s="4" t="s">
        <v>32</v>
      </c>
      <c r="Y557" s="4"/>
    </row>
    <row r="558" ht="15.75" customHeight="1">
      <c r="A558" s="4"/>
      <c r="D558" s="4"/>
      <c r="E558" s="4"/>
      <c r="F558" s="4"/>
      <c r="H558" s="4"/>
      <c r="I558" s="4"/>
      <c r="N558" s="4"/>
      <c r="S558" s="4"/>
      <c r="W558" s="4"/>
      <c r="X558" s="4" t="s">
        <v>32</v>
      </c>
      <c r="Y558" s="4"/>
    </row>
    <row r="559" ht="15.75" customHeight="1">
      <c r="A559" s="4"/>
      <c r="D559" s="4"/>
      <c r="E559" s="4"/>
      <c r="F559" s="4"/>
      <c r="H559" s="4"/>
      <c r="I559" s="4"/>
      <c r="N559" s="4"/>
      <c r="S559" s="4"/>
      <c r="W559" s="4"/>
      <c r="X559" s="4" t="s">
        <v>32</v>
      </c>
      <c r="Y559" s="4"/>
    </row>
    <row r="560" ht="15.75" customHeight="1">
      <c r="A560" s="4"/>
      <c r="D560" s="4"/>
      <c r="E560" s="4"/>
      <c r="F560" s="4"/>
      <c r="H560" s="4"/>
      <c r="I560" s="4"/>
      <c r="N560" s="4"/>
      <c r="S560" s="4"/>
      <c r="W560" s="4"/>
      <c r="X560" s="4" t="s">
        <v>32</v>
      </c>
      <c r="Y560" s="4"/>
    </row>
    <row r="561" ht="15.75" customHeight="1">
      <c r="A561" s="4"/>
      <c r="D561" s="4"/>
      <c r="E561" s="4"/>
      <c r="F561" s="4"/>
      <c r="H561" s="4"/>
      <c r="I561" s="4"/>
      <c r="N561" s="4"/>
      <c r="S561" s="4"/>
      <c r="W561" s="4"/>
      <c r="X561" s="4" t="s">
        <v>32</v>
      </c>
      <c r="Y561" s="4"/>
    </row>
    <row r="562" ht="15.75" customHeight="1">
      <c r="A562" s="4"/>
      <c r="D562" s="4"/>
      <c r="E562" s="4"/>
      <c r="F562" s="4"/>
      <c r="H562" s="4"/>
      <c r="I562" s="4"/>
      <c r="N562" s="4"/>
      <c r="S562" s="4"/>
      <c r="W562" s="4"/>
      <c r="X562" s="4" t="s">
        <v>32</v>
      </c>
      <c r="Y562" s="4"/>
    </row>
    <row r="563" ht="15.75" customHeight="1">
      <c r="A563" s="4"/>
      <c r="D563" s="4"/>
      <c r="E563" s="4"/>
      <c r="F563" s="4"/>
      <c r="H563" s="4"/>
      <c r="I563" s="4"/>
      <c r="N563" s="4"/>
      <c r="S563" s="4"/>
      <c r="W563" s="4"/>
      <c r="X563" s="4" t="s">
        <v>32</v>
      </c>
      <c r="Y563" s="4"/>
    </row>
    <row r="564" ht="15.75" customHeight="1">
      <c r="A564" s="4"/>
      <c r="D564" s="4"/>
      <c r="E564" s="4"/>
      <c r="F564" s="4"/>
      <c r="H564" s="4"/>
      <c r="I564" s="4"/>
      <c r="N564" s="4"/>
      <c r="S564" s="4"/>
      <c r="W564" s="4"/>
      <c r="X564" s="4" t="s">
        <v>32</v>
      </c>
      <c r="Y564" s="4"/>
    </row>
    <row r="565" ht="15.75" customHeight="1">
      <c r="A565" s="4"/>
      <c r="D565" s="4"/>
      <c r="E565" s="4"/>
      <c r="F565" s="4"/>
      <c r="H565" s="4"/>
      <c r="I565" s="4"/>
      <c r="N565" s="4"/>
      <c r="S565" s="4"/>
      <c r="W565" s="4"/>
      <c r="X565" s="4" t="s">
        <v>32</v>
      </c>
      <c r="Y565" s="4"/>
    </row>
    <row r="566" ht="15.75" customHeight="1">
      <c r="A566" s="4"/>
      <c r="D566" s="4"/>
      <c r="E566" s="4"/>
      <c r="F566" s="4"/>
      <c r="H566" s="4"/>
      <c r="I566" s="4"/>
      <c r="N566" s="4"/>
      <c r="S566" s="4"/>
      <c r="W566" s="4"/>
      <c r="X566" s="4" t="s">
        <v>32</v>
      </c>
      <c r="Y566" s="4"/>
    </row>
    <row r="567" ht="15.75" customHeight="1">
      <c r="A567" s="4"/>
      <c r="D567" s="4"/>
      <c r="E567" s="4"/>
      <c r="F567" s="4"/>
      <c r="H567" s="4"/>
      <c r="I567" s="4"/>
      <c r="N567" s="4"/>
      <c r="S567" s="4"/>
      <c r="W567" s="4"/>
      <c r="X567" s="4" t="s">
        <v>32</v>
      </c>
      <c r="Y567" s="4"/>
    </row>
    <row r="568" ht="15.75" customHeight="1">
      <c r="A568" s="4"/>
      <c r="D568" s="4"/>
      <c r="E568" s="4"/>
      <c r="F568" s="4"/>
      <c r="H568" s="4"/>
      <c r="I568" s="4"/>
      <c r="N568" s="4"/>
      <c r="S568" s="4"/>
      <c r="W568" s="4"/>
      <c r="X568" s="4" t="s">
        <v>32</v>
      </c>
      <c r="Y568" s="4"/>
    </row>
    <row r="569" ht="15.75" customHeight="1">
      <c r="A569" s="4"/>
      <c r="D569" s="4"/>
      <c r="E569" s="4"/>
      <c r="F569" s="4"/>
      <c r="H569" s="4"/>
      <c r="I569" s="4"/>
      <c r="N569" s="4"/>
      <c r="S569" s="4"/>
      <c r="W569" s="4"/>
      <c r="X569" s="4" t="s">
        <v>32</v>
      </c>
      <c r="Y569" s="4"/>
    </row>
    <row r="570" ht="15.75" customHeight="1">
      <c r="A570" s="4"/>
      <c r="D570" s="4"/>
      <c r="E570" s="4"/>
      <c r="F570" s="4"/>
      <c r="H570" s="4"/>
      <c r="I570" s="4"/>
      <c r="N570" s="4"/>
      <c r="S570" s="4"/>
      <c r="W570" s="4"/>
      <c r="X570" s="4" t="s">
        <v>32</v>
      </c>
      <c r="Y570" s="4"/>
    </row>
    <row r="571" ht="15.75" customHeight="1">
      <c r="A571" s="4"/>
      <c r="D571" s="4"/>
      <c r="E571" s="4"/>
      <c r="F571" s="4"/>
      <c r="H571" s="4"/>
      <c r="I571" s="4"/>
      <c r="N571" s="4"/>
      <c r="S571" s="4"/>
      <c r="W571" s="4"/>
      <c r="X571" s="4" t="s">
        <v>32</v>
      </c>
      <c r="Y571" s="4"/>
    </row>
    <row r="572" ht="15.75" customHeight="1">
      <c r="A572" s="4"/>
      <c r="D572" s="4"/>
      <c r="E572" s="4"/>
      <c r="F572" s="4"/>
      <c r="H572" s="4"/>
      <c r="I572" s="4"/>
      <c r="N572" s="4"/>
      <c r="S572" s="4"/>
      <c r="W572" s="4"/>
      <c r="X572" s="4" t="s">
        <v>32</v>
      </c>
      <c r="Y572" s="4"/>
    </row>
    <row r="573" ht="15.75" customHeight="1">
      <c r="A573" s="4"/>
      <c r="D573" s="4"/>
      <c r="E573" s="4"/>
      <c r="F573" s="4"/>
      <c r="H573" s="4"/>
      <c r="I573" s="4"/>
      <c r="N573" s="4"/>
      <c r="S573" s="4"/>
      <c r="W573" s="4"/>
      <c r="X573" s="4" t="s">
        <v>32</v>
      </c>
      <c r="Y573" s="4"/>
    </row>
    <row r="574" ht="15.75" customHeight="1">
      <c r="A574" s="4"/>
      <c r="D574" s="4"/>
      <c r="E574" s="4"/>
      <c r="F574" s="4"/>
      <c r="H574" s="4"/>
      <c r="I574" s="4"/>
      <c r="N574" s="4"/>
      <c r="S574" s="4"/>
      <c r="W574" s="4"/>
      <c r="X574" s="4" t="s">
        <v>32</v>
      </c>
      <c r="Y574" s="4"/>
    </row>
    <row r="575" ht="15.75" customHeight="1">
      <c r="A575" s="4"/>
      <c r="D575" s="4"/>
      <c r="E575" s="4"/>
      <c r="F575" s="4"/>
      <c r="H575" s="4"/>
      <c r="I575" s="4"/>
      <c r="N575" s="4"/>
      <c r="S575" s="4"/>
      <c r="W575" s="4"/>
      <c r="X575" s="4" t="s">
        <v>32</v>
      </c>
      <c r="Y575" s="4"/>
    </row>
    <row r="576" ht="15.75" customHeight="1">
      <c r="A576" s="4"/>
      <c r="D576" s="4"/>
      <c r="E576" s="4"/>
      <c r="F576" s="4"/>
      <c r="H576" s="4"/>
      <c r="I576" s="4"/>
      <c r="N576" s="4"/>
      <c r="S576" s="4"/>
      <c r="W576" s="4"/>
      <c r="X576" s="4" t="s">
        <v>32</v>
      </c>
      <c r="Y576" s="4"/>
    </row>
    <row r="577" ht="15.75" customHeight="1">
      <c r="A577" s="4"/>
      <c r="D577" s="4"/>
      <c r="E577" s="4"/>
      <c r="F577" s="4"/>
      <c r="H577" s="4"/>
      <c r="I577" s="4"/>
      <c r="N577" s="4"/>
      <c r="S577" s="4"/>
      <c r="W577" s="4"/>
      <c r="X577" s="4" t="s">
        <v>32</v>
      </c>
      <c r="Y577" s="4"/>
    </row>
    <row r="578" ht="15.75" customHeight="1">
      <c r="A578" s="4"/>
      <c r="D578" s="4"/>
      <c r="E578" s="4"/>
      <c r="F578" s="4"/>
      <c r="H578" s="4"/>
      <c r="I578" s="4"/>
      <c r="N578" s="4"/>
      <c r="S578" s="4"/>
      <c r="W578" s="4"/>
      <c r="X578" s="4" t="s">
        <v>32</v>
      </c>
      <c r="Y578" s="4"/>
    </row>
    <row r="579" ht="15.75" customHeight="1">
      <c r="A579" s="4"/>
      <c r="D579" s="4"/>
      <c r="E579" s="4"/>
      <c r="F579" s="4"/>
      <c r="H579" s="4"/>
      <c r="I579" s="4"/>
      <c r="N579" s="4"/>
      <c r="S579" s="4"/>
      <c r="W579" s="4"/>
      <c r="X579" s="4" t="s">
        <v>32</v>
      </c>
      <c r="Y579" s="4"/>
    </row>
    <row r="580" ht="15.75" customHeight="1">
      <c r="A580" s="4"/>
      <c r="D580" s="4"/>
      <c r="E580" s="4"/>
      <c r="F580" s="4"/>
      <c r="H580" s="4"/>
      <c r="I580" s="4"/>
      <c r="N580" s="4"/>
      <c r="S580" s="4"/>
      <c r="W580" s="4"/>
      <c r="X580" s="4" t="s">
        <v>32</v>
      </c>
      <c r="Y580" s="4"/>
    </row>
    <row r="581" ht="15.75" customHeight="1">
      <c r="A581" s="4"/>
      <c r="D581" s="4"/>
      <c r="E581" s="4"/>
      <c r="F581" s="4"/>
      <c r="H581" s="4"/>
      <c r="I581" s="4"/>
      <c r="N581" s="4"/>
      <c r="S581" s="4"/>
      <c r="W581" s="4"/>
      <c r="X581" s="4" t="s">
        <v>32</v>
      </c>
      <c r="Y581" s="4"/>
    </row>
    <row r="582" ht="15.75" customHeight="1">
      <c r="A582" s="4"/>
      <c r="D582" s="4"/>
      <c r="E582" s="4"/>
      <c r="F582" s="4"/>
      <c r="H582" s="4"/>
      <c r="I582" s="4"/>
      <c r="N582" s="4"/>
      <c r="S582" s="4"/>
      <c r="W582" s="4"/>
      <c r="X582" s="4" t="s">
        <v>32</v>
      </c>
      <c r="Y582" s="4"/>
    </row>
    <row r="583" ht="15.75" customHeight="1">
      <c r="A583" s="4"/>
      <c r="D583" s="4"/>
      <c r="E583" s="4"/>
      <c r="F583" s="4"/>
      <c r="H583" s="4"/>
      <c r="I583" s="4"/>
      <c r="N583" s="4"/>
      <c r="S583" s="4"/>
      <c r="W583" s="4"/>
      <c r="X583" s="4" t="s">
        <v>32</v>
      </c>
      <c r="Y583" s="4"/>
    </row>
    <row r="584" ht="15.75" customHeight="1">
      <c r="A584" s="4"/>
      <c r="D584" s="4"/>
      <c r="E584" s="4"/>
      <c r="F584" s="4"/>
      <c r="H584" s="4"/>
      <c r="I584" s="4"/>
      <c r="N584" s="4"/>
      <c r="S584" s="4"/>
      <c r="W584" s="4"/>
      <c r="X584" s="4" t="s">
        <v>32</v>
      </c>
      <c r="Y584" s="4"/>
    </row>
    <row r="585" ht="15.75" customHeight="1">
      <c r="A585" s="4"/>
      <c r="D585" s="4"/>
      <c r="E585" s="4"/>
      <c r="F585" s="4"/>
      <c r="H585" s="4"/>
      <c r="I585" s="4"/>
      <c r="N585" s="4"/>
      <c r="S585" s="4"/>
      <c r="W585" s="4"/>
      <c r="X585" s="4" t="s">
        <v>32</v>
      </c>
      <c r="Y585" s="4"/>
    </row>
    <row r="586" ht="15.75" customHeight="1">
      <c r="A586" s="4"/>
      <c r="D586" s="4"/>
      <c r="E586" s="4"/>
      <c r="F586" s="4"/>
      <c r="H586" s="4"/>
      <c r="I586" s="4"/>
      <c r="N586" s="4"/>
      <c r="S586" s="4"/>
      <c r="W586" s="4"/>
      <c r="X586" s="4" t="s">
        <v>32</v>
      </c>
      <c r="Y586" s="4"/>
    </row>
    <row r="587" ht="15.75" customHeight="1">
      <c r="A587" s="4"/>
      <c r="D587" s="4"/>
      <c r="E587" s="4"/>
      <c r="F587" s="4"/>
      <c r="H587" s="4"/>
      <c r="I587" s="4"/>
      <c r="N587" s="4"/>
      <c r="S587" s="4"/>
      <c r="W587" s="4"/>
      <c r="X587" s="4" t="s">
        <v>32</v>
      </c>
      <c r="Y587" s="4"/>
    </row>
    <row r="588" ht="15.75" customHeight="1">
      <c r="A588" s="4"/>
      <c r="D588" s="4"/>
      <c r="E588" s="4"/>
      <c r="F588" s="4"/>
      <c r="H588" s="4"/>
      <c r="I588" s="4"/>
      <c r="N588" s="4"/>
      <c r="S588" s="4"/>
      <c r="W588" s="4"/>
      <c r="X588" s="4" t="s">
        <v>32</v>
      </c>
      <c r="Y588" s="4"/>
    </row>
    <row r="589" ht="15.75" customHeight="1">
      <c r="A589" s="4"/>
      <c r="D589" s="4"/>
      <c r="E589" s="4"/>
      <c r="F589" s="4"/>
      <c r="H589" s="4"/>
      <c r="I589" s="4"/>
      <c r="N589" s="4"/>
      <c r="S589" s="4"/>
      <c r="W589" s="4"/>
      <c r="X589" s="4" t="s">
        <v>32</v>
      </c>
      <c r="Y589" s="4"/>
    </row>
    <row r="590" ht="15.75" customHeight="1">
      <c r="A590" s="4"/>
      <c r="D590" s="4"/>
      <c r="E590" s="4"/>
      <c r="F590" s="4"/>
      <c r="H590" s="4"/>
      <c r="I590" s="4"/>
      <c r="N590" s="4"/>
      <c r="S590" s="4"/>
      <c r="W590" s="4"/>
      <c r="X590" s="4" t="s">
        <v>32</v>
      </c>
      <c r="Y590" s="4"/>
    </row>
    <row r="591" ht="15.75" customHeight="1">
      <c r="A591" s="4"/>
      <c r="D591" s="4"/>
      <c r="E591" s="4"/>
      <c r="F591" s="4"/>
      <c r="H591" s="4"/>
      <c r="I591" s="4"/>
      <c r="N591" s="4"/>
      <c r="S591" s="4"/>
      <c r="W591" s="4"/>
      <c r="X591" s="4" t="s">
        <v>32</v>
      </c>
      <c r="Y591" s="4"/>
    </row>
    <row r="592" ht="15.75" customHeight="1">
      <c r="A592" s="4"/>
      <c r="D592" s="4"/>
      <c r="E592" s="4"/>
      <c r="F592" s="4"/>
      <c r="H592" s="4"/>
      <c r="I592" s="4"/>
      <c r="N592" s="4"/>
      <c r="S592" s="4"/>
      <c r="W592" s="4"/>
      <c r="X592" s="4" t="s">
        <v>32</v>
      </c>
      <c r="Y592" s="4"/>
    </row>
    <row r="593" ht="15.75" customHeight="1">
      <c r="A593" s="4"/>
      <c r="D593" s="4"/>
      <c r="E593" s="4"/>
      <c r="F593" s="4"/>
      <c r="H593" s="4"/>
      <c r="I593" s="4"/>
      <c r="N593" s="4"/>
      <c r="S593" s="4"/>
      <c r="W593" s="4"/>
      <c r="X593" s="4" t="s">
        <v>32</v>
      </c>
      <c r="Y593" s="4"/>
    </row>
    <row r="594" ht="15.75" customHeight="1">
      <c r="A594" s="4"/>
      <c r="D594" s="4"/>
      <c r="E594" s="4"/>
      <c r="F594" s="4"/>
      <c r="H594" s="4"/>
      <c r="I594" s="4"/>
      <c r="N594" s="4"/>
      <c r="S594" s="4"/>
      <c r="W594" s="4"/>
      <c r="X594" s="4" t="s">
        <v>32</v>
      </c>
      <c r="Y594" s="4"/>
    </row>
    <row r="595" ht="15.75" customHeight="1">
      <c r="A595" s="4"/>
      <c r="D595" s="4"/>
      <c r="E595" s="4"/>
      <c r="F595" s="4"/>
      <c r="H595" s="4"/>
      <c r="I595" s="4"/>
      <c r="N595" s="4"/>
      <c r="S595" s="4"/>
      <c r="W595" s="4"/>
      <c r="X595" s="4" t="s">
        <v>32</v>
      </c>
      <c r="Y595" s="4"/>
    </row>
    <row r="596" ht="15.75" customHeight="1">
      <c r="A596" s="4"/>
      <c r="D596" s="4"/>
      <c r="E596" s="4"/>
      <c r="F596" s="4"/>
      <c r="H596" s="4"/>
      <c r="I596" s="4"/>
      <c r="N596" s="4"/>
      <c r="S596" s="4"/>
      <c r="W596" s="4"/>
      <c r="X596" s="4" t="s">
        <v>32</v>
      </c>
      <c r="Y596" s="4"/>
    </row>
    <row r="597" ht="15.75" customHeight="1">
      <c r="A597" s="4"/>
      <c r="D597" s="4"/>
      <c r="E597" s="4"/>
      <c r="F597" s="4"/>
      <c r="H597" s="4"/>
      <c r="I597" s="4"/>
      <c r="N597" s="4"/>
      <c r="S597" s="4"/>
      <c r="W597" s="4"/>
      <c r="X597" s="4" t="s">
        <v>32</v>
      </c>
      <c r="Y597" s="4"/>
    </row>
    <row r="598" ht="15.75" customHeight="1">
      <c r="A598" s="4"/>
      <c r="D598" s="4"/>
      <c r="E598" s="4"/>
      <c r="F598" s="4"/>
      <c r="H598" s="4"/>
      <c r="I598" s="4"/>
      <c r="N598" s="4"/>
      <c r="S598" s="4"/>
      <c r="W598" s="4"/>
      <c r="X598" s="4" t="s">
        <v>32</v>
      </c>
      <c r="Y598" s="4"/>
    </row>
    <row r="599" ht="15.75" customHeight="1">
      <c r="A599" s="4"/>
      <c r="D599" s="4"/>
      <c r="E599" s="4"/>
      <c r="F599" s="4"/>
      <c r="H599" s="4"/>
      <c r="I599" s="4"/>
      <c r="N599" s="4"/>
      <c r="S599" s="4"/>
      <c r="W599" s="4"/>
      <c r="X599" s="4" t="s">
        <v>32</v>
      </c>
      <c r="Y599" s="4"/>
    </row>
    <row r="600" ht="15.75" customHeight="1">
      <c r="A600" s="4"/>
      <c r="D600" s="4"/>
      <c r="E600" s="4"/>
      <c r="F600" s="4"/>
      <c r="H600" s="4"/>
      <c r="I600" s="4"/>
      <c r="N600" s="4"/>
      <c r="S600" s="4"/>
      <c r="W600" s="4"/>
      <c r="X600" s="4" t="s">
        <v>32</v>
      </c>
      <c r="Y600" s="4"/>
    </row>
    <row r="601" ht="15.75" customHeight="1">
      <c r="A601" s="4"/>
      <c r="D601" s="4"/>
      <c r="E601" s="4"/>
      <c r="F601" s="4"/>
      <c r="H601" s="4"/>
      <c r="I601" s="4"/>
      <c r="N601" s="4"/>
      <c r="S601" s="4"/>
      <c r="W601" s="4"/>
      <c r="X601" s="4" t="s">
        <v>32</v>
      </c>
      <c r="Y601" s="4"/>
    </row>
    <row r="602" ht="15.75" customHeight="1">
      <c r="A602" s="4"/>
      <c r="D602" s="4"/>
      <c r="E602" s="4"/>
      <c r="F602" s="4"/>
      <c r="H602" s="4"/>
      <c r="I602" s="4"/>
      <c r="N602" s="4"/>
      <c r="S602" s="4"/>
      <c r="W602" s="4"/>
      <c r="X602" s="4" t="s">
        <v>32</v>
      </c>
      <c r="Y602" s="4"/>
    </row>
    <row r="603" ht="15.75" customHeight="1">
      <c r="A603" s="4"/>
      <c r="D603" s="4"/>
      <c r="E603" s="4"/>
      <c r="F603" s="4"/>
      <c r="H603" s="4"/>
      <c r="I603" s="4"/>
      <c r="N603" s="4"/>
      <c r="S603" s="4"/>
      <c r="W603" s="4"/>
      <c r="X603" s="4" t="s">
        <v>32</v>
      </c>
      <c r="Y603" s="4"/>
    </row>
    <row r="604" ht="15.75" customHeight="1">
      <c r="A604" s="4"/>
      <c r="D604" s="4"/>
      <c r="E604" s="4"/>
      <c r="F604" s="4"/>
      <c r="H604" s="4"/>
      <c r="I604" s="4"/>
      <c r="N604" s="4"/>
      <c r="S604" s="4"/>
      <c r="W604" s="4"/>
      <c r="X604" s="4" t="s">
        <v>32</v>
      </c>
      <c r="Y604" s="4"/>
    </row>
    <row r="605" ht="15.75" customHeight="1">
      <c r="A605" s="4"/>
      <c r="D605" s="4"/>
      <c r="E605" s="4"/>
      <c r="F605" s="4"/>
      <c r="H605" s="4"/>
      <c r="I605" s="4"/>
      <c r="N605" s="4"/>
      <c r="S605" s="4"/>
      <c r="W605" s="4"/>
      <c r="X605" s="4" t="s">
        <v>32</v>
      </c>
      <c r="Y605" s="4"/>
    </row>
    <row r="606" ht="15.75" customHeight="1">
      <c r="A606" s="4"/>
      <c r="D606" s="4"/>
      <c r="E606" s="4"/>
      <c r="F606" s="4"/>
      <c r="H606" s="4"/>
      <c r="I606" s="4"/>
      <c r="N606" s="4"/>
      <c r="S606" s="4"/>
      <c r="W606" s="4"/>
      <c r="X606" s="4" t="s">
        <v>32</v>
      </c>
      <c r="Y606" s="4"/>
    </row>
    <row r="607" ht="15.75" customHeight="1">
      <c r="A607" s="4"/>
      <c r="D607" s="4"/>
      <c r="E607" s="4"/>
      <c r="F607" s="4"/>
      <c r="H607" s="4"/>
      <c r="I607" s="4"/>
      <c r="N607" s="4"/>
      <c r="S607" s="4"/>
      <c r="W607" s="4"/>
      <c r="X607" s="4" t="s">
        <v>32</v>
      </c>
      <c r="Y607" s="4"/>
    </row>
    <row r="608" ht="15.75" customHeight="1">
      <c r="A608" s="4"/>
      <c r="D608" s="4"/>
      <c r="E608" s="4"/>
      <c r="F608" s="4"/>
      <c r="H608" s="4"/>
      <c r="I608" s="4"/>
      <c r="N608" s="4"/>
      <c r="S608" s="4"/>
      <c r="W608" s="4"/>
      <c r="X608" s="4" t="s">
        <v>32</v>
      </c>
      <c r="Y608" s="4"/>
    </row>
    <row r="609" ht="15.75" customHeight="1">
      <c r="A609" s="4"/>
      <c r="D609" s="4"/>
      <c r="E609" s="4"/>
      <c r="F609" s="4"/>
      <c r="H609" s="4"/>
      <c r="I609" s="4"/>
      <c r="N609" s="4"/>
      <c r="S609" s="4"/>
      <c r="W609" s="4"/>
      <c r="X609" s="4" t="s">
        <v>32</v>
      </c>
      <c r="Y609" s="4"/>
    </row>
    <row r="610" ht="15.75" customHeight="1">
      <c r="A610" s="4"/>
      <c r="D610" s="4"/>
      <c r="E610" s="4"/>
      <c r="F610" s="4"/>
      <c r="H610" s="4"/>
      <c r="I610" s="4"/>
      <c r="N610" s="4"/>
      <c r="S610" s="4"/>
      <c r="W610" s="4"/>
      <c r="X610" s="4" t="s">
        <v>32</v>
      </c>
      <c r="Y610" s="4"/>
    </row>
    <row r="611" ht="15.75" customHeight="1">
      <c r="A611" s="4"/>
      <c r="D611" s="4"/>
      <c r="E611" s="4"/>
      <c r="F611" s="4"/>
      <c r="H611" s="4"/>
      <c r="I611" s="4"/>
      <c r="N611" s="4"/>
      <c r="S611" s="4"/>
      <c r="W611" s="4"/>
      <c r="X611" s="4" t="s">
        <v>32</v>
      </c>
      <c r="Y611" s="4"/>
    </row>
    <row r="612" ht="15.75" customHeight="1">
      <c r="A612" s="4"/>
      <c r="D612" s="4"/>
      <c r="E612" s="4"/>
      <c r="F612" s="4"/>
      <c r="H612" s="4"/>
      <c r="I612" s="4"/>
      <c r="N612" s="4"/>
      <c r="S612" s="4"/>
      <c r="W612" s="4"/>
      <c r="X612" s="4" t="s">
        <v>32</v>
      </c>
      <c r="Y612" s="4"/>
    </row>
    <row r="613" ht="15.75" customHeight="1">
      <c r="A613" s="4"/>
      <c r="D613" s="4"/>
      <c r="E613" s="4"/>
      <c r="F613" s="4"/>
      <c r="H613" s="4"/>
      <c r="I613" s="4"/>
      <c r="N613" s="4"/>
      <c r="S613" s="4"/>
      <c r="W613" s="4"/>
      <c r="X613" s="4" t="s">
        <v>32</v>
      </c>
      <c r="Y613" s="4"/>
    </row>
    <row r="614" ht="15.75" customHeight="1">
      <c r="A614" s="4"/>
      <c r="D614" s="4"/>
      <c r="E614" s="4"/>
      <c r="F614" s="4"/>
      <c r="H614" s="4"/>
      <c r="I614" s="4"/>
      <c r="N614" s="4"/>
      <c r="S614" s="4"/>
      <c r="W614" s="4"/>
      <c r="X614" s="4" t="s">
        <v>32</v>
      </c>
      <c r="Y614" s="4"/>
    </row>
    <row r="615" ht="15.75" customHeight="1">
      <c r="A615" s="4"/>
      <c r="D615" s="4"/>
      <c r="E615" s="4"/>
      <c r="F615" s="4"/>
      <c r="H615" s="4"/>
      <c r="I615" s="4"/>
      <c r="N615" s="4"/>
      <c r="S615" s="4"/>
      <c r="W615" s="4"/>
      <c r="X615" s="4" t="s">
        <v>32</v>
      </c>
      <c r="Y615" s="4"/>
    </row>
    <row r="616" ht="15.75" customHeight="1">
      <c r="A616" s="4"/>
      <c r="D616" s="4"/>
      <c r="E616" s="4"/>
      <c r="F616" s="4"/>
      <c r="H616" s="4"/>
      <c r="I616" s="4"/>
      <c r="N616" s="4"/>
      <c r="S616" s="4"/>
      <c r="W616" s="4"/>
      <c r="X616" s="4" t="s">
        <v>32</v>
      </c>
      <c r="Y616" s="4"/>
    </row>
    <row r="617" ht="15.75" customHeight="1">
      <c r="A617" s="4"/>
      <c r="D617" s="4"/>
      <c r="E617" s="4"/>
      <c r="F617" s="4"/>
      <c r="H617" s="4"/>
      <c r="I617" s="4"/>
      <c r="N617" s="4"/>
      <c r="S617" s="4"/>
      <c r="W617" s="4"/>
      <c r="X617" s="4" t="s">
        <v>32</v>
      </c>
      <c r="Y617" s="4"/>
    </row>
    <row r="618" ht="15.75" customHeight="1">
      <c r="A618" s="4"/>
      <c r="D618" s="4"/>
      <c r="E618" s="4"/>
      <c r="F618" s="4"/>
      <c r="H618" s="4"/>
      <c r="I618" s="4"/>
      <c r="N618" s="4"/>
      <c r="S618" s="4"/>
      <c r="W618" s="4"/>
      <c r="X618" s="4" t="s">
        <v>32</v>
      </c>
      <c r="Y618" s="4"/>
    </row>
    <row r="619" ht="15.75" customHeight="1">
      <c r="A619" s="4"/>
      <c r="D619" s="4"/>
      <c r="E619" s="4"/>
      <c r="F619" s="4"/>
      <c r="H619" s="4"/>
      <c r="I619" s="4"/>
      <c r="N619" s="4"/>
      <c r="S619" s="4"/>
      <c r="W619" s="4"/>
      <c r="X619" s="4" t="s">
        <v>32</v>
      </c>
      <c r="Y619" s="4"/>
    </row>
    <row r="620" ht="15.75" customHeight="1">
      <c r="A620" s="4"/>
      <c r="D620" s="4"/>
      <c r="E620" s="4"/>
      <c r="F620" s="4"/>
      <c r="H620" s="4"/>
      <c r="I620" s="4"/>
      <c r="N620" s="4"/>
      <c r="S620" s="4"/>
      <c r="W620" s="4"/>
      <c r="X620" s="4" t="s">
        <v>32</v>
      </c>
      <c r="Y620" s="4"/>
    </row>
    <row r="621" ht="15.75" customHeight="1">
      <c r="A621" s="4"/>
      <c r="D621" s="4"/>
      <c r="E621" s="4"/>
      <c r="F621" s="4"/>
      <c r="H621" s="4"/>
      <c r="I621" s="4"/>
      <c r="N621" s="4"/>
      <c r="S621" s="4"/>
      <c r="W621" s="4"/>
      <c r="X621" s="4" t="s">
        <v>32</v>
      </c>
      <c r="Y621" s="4"/>
    </row>
    <row r="622" ht="15.75" customHeight="1">
      <c r="A622" s="4"/>
      <c r="D622" s="4"/>
      <c r="E622" s="4"/>
      <c r="F622" s="4"/>
      <c r="H622" s="4"/>
      <c r="I622" s="4"/>
      <c r="N622" s="4"/>
      <c r="S622" s="4"/>
      <c r="W622" s="4"/>
      <c r="X622" s="4" t="s">
        <v>32</v>
      </c>
      <c r="Y622" s="4"/>
    </row>
    <row r="623" ht="15.75" customHeight="1">
      <c r="A623" s="4"/>
      <c r="D623" s="4"/>
      <c r="E623" s="4"/>
      <c r="F623" s="4"/>
      <c r="H623" s="4"/>
      <c r="I623" s="4"/>
      <c r="N623" s="4"/>
      <c r="S623" s="4"/>
      <c r="W623" s="4"/>
      <c r="X623" s="4" t="s">
        <v>32</v>
      </c>
      <c r="Y623" s="4"/>
    </row>
    <row r="624" ht="15.75" customHeight="1">
      <c r="A624" s="4"/>
      <c r="D624" s="4"/>
      <c r="E624" s="4"/>
      <c r="F624" s="4"/>
      <c r="H624" s="4"/>
      <c r="I624" s="4"/>
      <c r="N624" s="4"/>
      <c r="S624" s="4"/>
      <c r="W624" s="4"/>
      <c r="X624" s="4" t="s">
        <v>32</v>
      </c>
      <c r="Y624" s="4"/>
    </row>
    <row r="625" ht="15.75" customHeight="1">
      <c r="A625" s="4"/>
      <c r="D625" s="4"/>
      <c r="E625" s="4"/>
      <c r="F625" s="4"/>
      <c r="H625" s="4"/>
      <c r="I625" s="4"/>
      <c r="N625" s="4"/>
      <c r="S625" s="4"/>
      <c r="W625" s="4"/>
      <c r="X625" s="4" t="s">
        <v>32</v>
      </c>
      <c r="Y625" s="4"/>
    </row>
    <row r="626" ht="15.75" customHeight="1">
      <c r="A626" s="4"/>
      <c r="D626" s="4"/>
      <c r="E626" s="4"/>
      <c r="F626" s="4"/>
      <c r="H626" s="4"/>
      <c r="I626" s="4"/>
      <c r="N626" s="4"/>
      <c r="S626" s="4"/>
      <c r="W626" s="4"/>
      <c r="X626" s="4" t="s">
        <v>32</v>
      </c>
      <c r="Y626" s="4"/>
    </row>
    <row r="627" ht="15.75" customHeight="1">
      <c r="A627" s="4"/>
      <c r="D627" s="4"/>
      <c r="E627" s="4"/>
      <c r="F627" s="4"/>
      <c r="H627" s="4"/>
      <c r="I627" s="4"/>
      <c r="N627" s="4"/>
      <c r="S627" s="4"/>
      <c r="W627" s="4"/>
      <c r="X627" s="4" t="s">
        <v>32</v>
      </c>
      <c r="Y627" s="4"/>
    </row>
    <row r="628" ht="15.75" customHeight="1">
      <c r="A628" s="4"/>
      <c r="D628" s="4"/>
      <c r="E628" s="4"/>
      <c r="F628" s="4"/>
      <c r="H628" s="4"/>
      <c r="I628" s="4"/>
      <c r="N628" s="4"/>
      <c r="S628" s="4"/>
      <c r="W628" s="4"/>
      <c r="X628" s="4" t="s">
        <v>32</v>
      </c>
      <c r="Y628" s="4"/>
    </row>
    <row r="629" ht="15.75" customHeight="1">
      <c r="A629" s="4"/>
      <c r="D629" s="4"/>
      <c r="E629" s="4"/>
      <c r="F629" s="4"/>
      <c r="H629" s="4"/>
      <c r="I629" s="4"/>
      <c r="N629" s="4"/>
      <c r="S629" s="4"/>
      <c r="W629" s="4"/>
      <c r="X629" s="4" t="s">
        <v>32</v>
      </c>
      <c r="Y629" s="4"/>
    </row>
    <row r="630" ht="15.75" customHeight="1">
      <c r="A630" s="4"/>
      <c r="D630" s="4"/>
      <c r="E630" s="4"/>
      <c r="F630" s="4"/>
      <c r="H630" s="4"/>
      <c r="I630" s="4"/>
      <c r="N630" s="4"/>
      <c r="S630" s="4"/>
      <c r="W630" s="4"/>
      <c r="X630" s="4" t="s">
        <v>32</v>
      </c>
      <c r="Y630" s="4"/>
    </row>
    <row r="631" ht="15.75" customHeight="1">
      <c r="A631" s="4"/>
      <c r="D631" s="4"/>
      <c r="E631" s="4"/>
      <c r="F631" s="4"/>
      <c r="H631" s="4"/>
      <c r="I631" s="4"/>
      <c r="N631" s="4"/>
      <c r="S631" s="4"/>
      <c r="W631" s="4"/>
      <c r="X631" s="4" t="s">
        <v>32</v>
      </c>
      <c r="Y631" s="4"/>
    </row>
    <row r="632" ht="15.75" customHeight="1">
      <c r="A632" s="4"/>
      <c r="D632" s="4"/>
      <c r="E632" s="4"/>
      <c r="F632" s="4"/>
      <c r="H632" s="4"/>
      <c r="I632" s="4"/>
      <c r="N632" s="4"/>
      <c r="S632" s="4"/>
      <c r="W632" s="4"/>
      <c r="X632" s="4" t="s">
        <v>32</v>
      </c>
      <c r="Y632" s="4"/>
    </row>
    <row r="633" ht="15.75" customHeight="1">
      <c r="A633" s="4"/>
      <c r="D633" s="4"/>
      <c r="E633" s="4"/>
      <c r="F633" s="4"/>
      <c r="H633" s="4"/>
      <c r="I633" s="4"/>
      <c r="N633" s="4"/>
      <c r="S633" s="4"/>
      <c r="W633" s="4"/>
      <c r="X633" s="4" t="s">
        <v>32</v>
      </c>
      <c r="Y633" s="4"/>
    </row>
    <row r="634" ht="15.75" customHeight="1">
      <c r="A634" s="4"/>
      <c r="D634" s="4"/>
      <c r="E634" s="4"/>
      <c r="F634" s="4"/>
      <c r="H634" s="4"/>
      <c r="I634" s="4"/>
      <c r="N634" s="4"/>
      <c r="S634" s="4"/>
      <c r="W634" s="4"/>
      <c r="X634" s="4" t="s">
        <v>32</v>
      </c>
      <c r="Y634" s="4"/>
    </row>
    <row r="635" ht="15.75" customHeight="1">
      <c r="A635" s="4"/>
      <c r="D635" s="4"/>
      <c r="E635" s="4"/>
      <c r="F635" s="4"/>
      <c r="H635" s="4"/>
      <c r="I635" s="4"/>
      <c r="N635" s="4"/>
      <c r="S635" s="4"/>
      <c r="W635" s="4"/>
      <c r="X635" s="4" t="s">
        <v>32</v>
      </c>
      <c r="Y635" s="4"/>
    </row>
    <row r="636" ht="15.75" customHeight="1">
      <c r="A636" s="4"/>
      <c r="D636" s="4"/>
      <c r="E636" s="4"/>
      <c r="F636" s="4"/>
      <c r="H636" s="4"/>
      <c r="I636" s="4"/>
      <c r="N636" s="4"/>
      <c r="S636" s="4"/>
      <c r="W636" s="4"/>
      <c r="X636" s="4" t="s">
        <v>32</v>
      </c>
      <c r="Y636" s="4"/>
    </row>
    <row r="637" ht="15.75" customHeight="1">
      <c r="A637" s="4"/>
      <c r="D637" s="4"/>
      <c r="E637" s="4"/>
      <c r="F637" s="4"/>
      <c r="H637" s="4"/>
      <c r="I637" s="4"/>
      <c r="N637" s="4"/>
      <c r="S637" s="4"/>
      <c r="W637" s="4"/>
      <c r="X637" s="4" t="s">
        <v>32</v>
      </c>
      <c r="Y637" s="4"/>
    </row>
    <row r="638" ht="15.75" customHeight="1">
      <c r="A638" s="4"/>
      <c r="D638" s="4"/>
      <c r="E638" s="4"/>
      <c r="F638" s="4"/>
      <c r="H638" s="4"/>
      <c r="I638" s="4"/>
      <c r="N638" s="4"/>
      <c r="S638" s="4"/>
      <c r="W638" s="4"/>
      <c r="X638" s="4" t="s">
        <v>32</v>
      </c>
      <c r="Y638" s="4"/>
    </row>
    <row r="639" ht="15.75" customHeight="1">
      <c r="A639" s="4"/>
      <c r="D639" s="4"/>
      <c r="E639" s="4"/>
      <c r="F639" s="4"/>
      <c r="H639" s="4"/>
      <c r="I639" s="4"/>
      <c r="N639" s="4"/>
      <c r="S639" s="4"/>
      <c r="W639" s="4"/>
      <c r="X639" s="4" t="s">
        <v>32</v>
      </c>
      <c r="Y639" s="4"/>
    </row>
    <row r="640" ht="15.75" customHeight="1">
      <c r="A640" s="4"/>
      <c r="D640" s="4"/>
      <c r="E640" s="4"/>
      <c r="F640" s="4"/>
      <c r="H640" s="4"/>
      <c r="I640" s="4"/>
      <c r="N640" s="4"/>
      <c r="S640" s="4"/>
      <c r="W640" s="4"/>
      <c r="X640" s="4" t="s">
        <v>32</v>
      </c>
      <c r="Y640" s="4"/>
    </row>
    <row r="641" ht="15.75" customHeight="1">
      <c r="A641" s="4"/>
      <c r="D641" s="4"/>
      <c r="E641" s="4"/>
      <c r="F641" s="4"/>
      <c r="H641" s="4"/>
      <c r="I641" s="4"/>
      <c r="N641" s="4"/>
      <c r="S641" s="4"/>
      <c r="W641" s="4"/>
      <c r="X641" s="4" t="s">
        <v>32</v>
      </c>
      <c r="Y641" s="4"/>
    </row>
    <row r="642" ht="15.75" customHeight="1">
      <c r="A642" s="4"/>
      <c r="D642" s="4"/>
      <c r="E642" s="4"/>
      <c r="F642" s="4"/>
      <c r="H642" s="4"/>
      <c r="I642" s="4"/>
      <c r="N642" s="4"/>
      <c r="S642" s="4"/>
      <c r="W642" s="4"/>
      <c r="X642" s="4" t="s">
        <v>32</v>
      </c>
      <c r="Y642" s="4"/>
    </row>
    <row r="643" ht="15.75" customHeight="1">
      <c r="A643" s="4"/>
      <c r="D643" s="4"/>
      <c r="E643" s="4"/>
      <c r="F643" s="4"/>
      <c r="H643" s="4"/>
      <c r="I643" s="4"/>
      <c r="N643" s="4"/>
      <c r="S643" s="4"/>
      <c r="W643" s="4"/>
      <c r="X643" s="4" t="s">
        <v>32</v>
      </c>
      <c r="Y643" s="4"/>
    </row>
    <row r="644" ht="15.75" customHeight="1">
      <c r="A644" s="4"/>
      <c r="D644" s="4"/>
      <c r="E644" s="4"/>
      <c r="F644" s="4"/>
      <c r="H644" s="4"/>
      <c r="I644" s="4"/>
      <c r="N644" s="4"/>
      <c r="S644" s="4"/>
      <c r="W644" s="4"/>
      <c r="X644" s="4" t="s">
        <v>32</v>
      </c>
      <c r="Y644" s="4"/>
    </row>
    <row r="645" ht="15.75" customHeight="1">
      <c r="A645" s="4"/>
      <c r="D645" s="4"/>
      <c r="E645" s="4"/>
      <c r="F645" s="4"/>
      <c r="H645" s="4"/>
      <c r="I645" s="4"/>
      <c r="N645" s="4"/>
      <c r="S645" s="4"/>
      <c r="W645" s="4"/>
      <c r="X645" s="4" t="s">
        <v>32</v>
      </c>
      <c r="Y645" s="4"/>
    </row>
    <row r="646" ht="15.75" customHeight="1">
      <c r="A646" s="4"/>
      <c r="D646" s="4"/>
      <c r="E646" s="4"/>
      <c r="F646" s="4"/>
      <c r="H646" s="4"/>
      <c r="I646" s="4"/>
      <c r="N646" s="4"/>
      <c r="S646" s="4"/>
      <c r="W646" s="4"/>
      <c r="X646" s="4" t="s">
        <v>32</v>
      </c>
      <c r="Y646" s="4"/>
    </row>
    <row r="647" ht="15.75" customHeight="1">
      <c r="A647" s="4"/>
      <c r="D647" s="4"/>
      <c r="E647" s="4"/>
      <c r="F647" s="4"/>
      <c r="H647" s="4"/>
      <c r="I647" s="4"/>
      <c r="N647" s="4"/>
      <c r="S647" s="4"/>
      <c r="W647" s="4"/>
      <c r="X647" s="4" t="s">
        <v>32</v>
      </c>
      <c r="Y647" s="4"/>
    </row>
    <row r="648" ht="15.75" customHeight="1">
      <c r="A648" s="4"/>
      <c r="D648" s="4"/>
      <c r="E648" s="4"/>
      <c r="F648" s="4"/>
      <c r="H648" s="4"/>
      <c r="I648" s="4"/>
      <c r="N648" s="4"/>
      <c r="S648" s="4"/>
      <c r="W648" s="4"/>
      <c r="X648" s="4" t="s">
        <v>32</v>
      </c>
      <c r="Y648" s="4"/>
    </row>
    <row r="649" ht="15.75" customHeight="1">
      <c r="A649" s="4"/>
      <c r="D649" s="4"/>
      <c r="E649" s="4"/>
      <c r="F649" s="4"/>
      <c r="H649" s="4"/>
      <c r="I649" s="4"/>
      <c r="N649" s="4"/>
      <c r="S649" s="4"/>
      <c r="W649" s="4"/>
      <c r="X649" s="4" t="s">
        <v>32</v>
      </c>
      <c r="Y649" s="4"/>
    </row>
    <row r="650" ht="15.75" customHeight="1">
      <c r="A650" s="4"/>
      <c r="D650" s="4"/>
      <c r="E650" s="4"/>
      <c r="F650" s="4"/>
      <c r="H650" s="4"/>
      <c r="I650" s="4"/>
      <c r="N650" s="4"/>
      <c r="S650" s="4"/>
      <c r="W650" s="4"/>
      <c r="X650" s="4" t="s">
        <v>32</v>
      </c>
      <c r="Y650" s="4"/>
    </row>
    <row r="651" ht="15.75" customHeight="1">
      <c r="A651" s="4"/>
      <c r="D651" s="4"/>
      <c r="E651" s="4"/>
      <c r="F651" s="4"/>
      <c r="H651" s="4"/>
      <c r="I651" s="4"/>
      <c r="N651" s="4"/>
      <c r="S651" s="4"/>
      <c r="W651" s="4"/>
      <c r="X651" s="4" t="s">
        <v>32</v>
      </c>
      <c r="Y651" s="4"/>
    </row>
    <row r="652" ht="15.75" customHeight="1">
      <c r="A652" s="4"/>
      <c r="D652" s="4"/>
      <c r="E652" s="4"/>
      <c r="F652" s="4"/>
      <c r="H652" s="4"/>
      <c r="I652" s="4"/>
      <c r="N652" s="4"/>
      <c r="S652" s="4"/>
      <c r="W652" s="4"/>
      <c r="X652" s="4" t="s">
        <v>32</v>
      </c>
      <c r="Y652" s="4"/>
    </row>
    <row r="653" ht="15.75" customHeight="1">
      <c r="A653" s="4"/>
      <c r="D653" s="4"/>
      <c r="E653" s="4"/>
      <c r="F653" s="4"/>
      <c r="H653" s="4"/>
      <c r="I653" s="4"/>
      <c r="N653" s="4"/>
      <c r="S653" s="4"/>
      <c r="W653" s="4"/>
      <c r="X653" s="4" t="s">
        <v>32</v>
      </c>
      <c r="Y653" s="4"/>
    </row>
    <row r="654" ht="15.75" customHeight="1">
      <c r="A654" s="4"/>
      <c r="D654" s="4"/>
      <c r="E654" s="4"/>
      <c r="F654" s="4"/>
      <c r="H654" s="4"/>
      <c r="I654" s="4"/>
      <c r="N654" s="4"/>
      <c r="S654" s="4"/>
      <c r="W654" s="4"/>
      <c r="X654" s="4" t="s">
        <v>32</v>
      </c>
      <c r="Y654" s="4"/>
    </row>
    <row r="655" ht="15.75" customHeight="1">
      <c r="A655" s="4"/>
      <c r="D655" s="4"/>
      <c r="E655" s="4"/>
      <c r="F655" s="4"/>
      <c r="H655" s="4"/>
      <c r="I655" s="4"/>
      <c r="N655" s="4"/>
      <c r="S655" s="4"/>
      <c r="W655" s="4"/>
      <c r="X655" s="4" t="s">
        <v>32</v>
      </c>
      <c r="Y655" s="4"/>
    </row>
    <row r="656" ht="15.75" customHeight="1">
      <c r="A656" s="4"/>
      <c r="D656" s="4"/>
      <c r="E656" s="4"/>
      <c r="F656" s="4"/>
      <c r="H656" s="4"/>
      <c r="I656" s="4"/>
      <c r="N656" s="4"/>
      <c r="S656" s="4"/>
      <c r="W656" s="4"/>
      <c r="X656" s="4" t="s">
        <v>32</v>
      </c>
      <c r="Y656" s="4"/>
    </row>
    <row r="657" ht="15.75" customHeight="1">
      <c r="A657" s="4"/>
      <c r="D657" s="4"/>
      <c r="E657" s="4"/>
      <c r="F657" s="4"/>
      <c r="H657" s="4"/>
      <c r="I657" s="4"/>
      <c r="N657" s="4"/>
      <c r="S657" s="4"/>
      <c r="W657" s="4"/>
      <c r="X657" s="4" t="s">
        <v>32</v>
      </c>
      <c r="Y657" s="4"/>
    </row>
    <row r="658" ht="15.75" customHeight="1">
      <c r="A658" s="4"/>
      <c r="D658" s="4"/>
      <c r="E658" s="4"/>
      <c r="F658" s="4"/>
      <c r="H658" s="4"/>
      <c r="I658" s="4"/>
      <c r="N658" s="4"/>
      <c r="S658" s="4"/>
      <c r="W658" s="4"/>
      <c r="X658" s="4" t="s">
        <v>32</v>
      </c>
      <c r="Y658" s="4"/>
    </row>
    <row r="659" ht="15.75" customHeight="1">
      <c r="A659" s="4"/>
      <c r="D659" s="4"/>
      <c r="E659" s="4"/>
      <c r="F659" s="4"/>
      <c r="H659" s="4"/>
      <c r="I659" s="4"/>
      <c r="N659" s="4"/>
      <c r="S659" s="4"/>
      <c r="W659" s="4"/>
      <c r="X659" s="4" t="s">
        <v>32</v>
      </c>
      <c r="Y659" s="4"/>
    </row>
    <row r="660" ht="15.75" customHeight="1">
      <c r="A660" s="4"/>
      <c r="D660" s="4"/>
      <c r="E660" s="4"/>
      <c r="F660" s="4"/>
      <c r="H660" s="4"/>
      <c r="I660" s="4"/>
      <c r="N660" s="4"/>
      <c r="S660" s="4"/>
      <c r="W660" s="4"/>
      <c r="X660" s="4" t="s">
        <v>32</v>
      </c>
      <c r="Y660" s="4"/>
    </row>
    <row r="661" ht="15.75" customHeight="1">
      <c r="A661" s="4"/>
      <c r="D661" s="4"/>
      <c r="E661" s="4"/>
      <c r="F661" s="4"/>
      <c r="H661" s="4"/>
      <c r="I661" s="4"/>
      <c r="N661" s="4"/>
      <c r="S661" s="4"/>
      <c r="W661" s="4"/>
      <c r="X661" s="4" t="s">
        <v>32</v>
      </c>
      <c r="Y661" s="4"/>
    </row>
    <row r="662" ht="15.75" customHeight="1">
      <c r="A662" s="4"/>
      <c r="D662" s="4"/>
      <c r="E662" s="4"/>
      <c r="F662" s="4"/>
      <c r="H662" s="4"/>
      <c r="I662" s="4"/>
      <c r="N662" s="4"/>
      <c r="S662" s="4"/>
      <c r="W662" s="4"/>
      <c r="X662" s="4" t="s">
        <v>32</v>
      </c>
      <c r="Y662" s="4"/>
    </row>
    <row r="663" ht="15.75" customHeight="1">
      <c r="A663" s="4"/>
      <c r="D663" s="4"/>
      <c r="E663" s="4"/>
      <c r="F663" s="4"/>
      <c r="H663" s="4"/>
      <c r="I663" s="4"/>
      <c r="N663" s="4"/>
      <c r="S663" s="4"/>
      <c r="W663" s="4"/>
      <c r="X663" s="4" t="s">
        <v>32</v>
      </c>
      <c r="Y663" s="4"/>
    </row>
    <row r="664" ht="15.75" customHeight="1">
      <c r="A664" s="4"/>
      <c r="D664" s="4"/>
      <c r="E664" s="4"/>
      <c r="F664" s="4"/>
      <c r="H664" s="4"/>
      <c r="I664" s="4"/>
      <c r="N664" s="4"/>
      <c r="S664" s="4"/>
      <c r="W664" s="4"/>
      <c r="X664" s="4" t="s">
        <v>32</v>
      </c>
      <c r="Y664" s="4"/>
    </row>
    <row r="665" ht="15.75" customHeight="1">
      <c r="A665" s="4"/>
      <c r="D665" s="4"/>
      <c r="E665" s="4"/>
      <c r="F665" s="4"/>
      <c r="H665" s="4"/>
      <c r="I665" s="4"/>
      <c r="N665" s="4"/>
      <c r="S665" s="4"/>
      <c r="W665" s="4"/>
      <c r="X665" s="4" t="s">
        <v>32</v>
      </c>
      <c r="Y665" s="4"/>
    </row>
    <row r="666" ht="15.75" customHeight="1">
      <c r="A666" s="4"/>
      <c r="D666" s="4"/>
      <c r="E666" s="4"/>
      <c r="F666" s="4"/>
      <c r="H666" s="4"/>
      <c r="I666" s="4"/>
      <c r="N666" s="4"/>
      <c r="S666" s="4"/>
      <c r="W666" s="4"/>
      <c r="X666" s="4" t="s">
        <v>32</v>
      </c>
      <c r="Y666" s="4"/>
    </row>
    <row r="667" ht="15.75" customHeight="1">
      <c r="A667" s="4"/>
      <c r="D667" s="4"/>
      <c r="E667" s="4"/>
      <c r="F667" s="4"/>
      <c r="H667" s="4"/>
      <c r="I667" s="4"/>
      <c r="N667" s="4"/>
      <c r="S667" s="4"/>
      <c r="W667" s="4"/>
      <c r="X667" s="4" t="s">
        <v>32</v>
      </c>
      <c r="Y667" s="4"/>
    </row>
    <row r="668" ht="15.75" customHeight="1">
      <c r="A668" s="4"/>
      <c r="D668" s="4"/>
      <c r="E668" s="4"/>
      <c r="F668" s="4"/>
      <c r="H668" s="4"/>
      <c r="I668" s="4"/>
      <c r="N668" s="4"/>
      <c r="S668" s="4"/>
      <c r="W668" s="4"/>
      <c r="X668" s="4" t="s">
        <v>32</v>
      </c>
      <c r="Y668" s="4"/>
    </row>
    <row r="669" ht="15.75" customHeight="1">
      <c r="A669" s="4"/>
      <c r="D669" s="4"/>
      <c r="E669" s="4"/>
      <c r="F669" s="4"/>
      <c r="H669" s="4"/>
      <c r="I669" s="4"/>
      <c r="N669" s="4"/>
      <c r="S669" s="4"/>
      <c r="W669" s="4"/>
      <c r="X669" s="4" t="s">
        <v>32</v>
      </c>
      <c r="Y669" s="4"/>
    </row>
    <row r="670" ht="15.75" customHeight="1">
      <c r="A670" s="4"/>
      <c r="D670" s="4"/>
      <c r="E670" s="4"/>
      <c r="F670" s="4"/>
      <c r="H670" s="4"/>
      <c r="I670" s="4"/>
      <c r="N670" s="4"/>
      <c r="S670" s="4"/>
      <c r="W670" s="4"/>
      <c r="X670" s="4" t="s">
        <v>32</v>
      </c>
      <c r="Y670" s="4"/>
    </row>
    <row r="671" ht="15.75" customHeight="1">
      <c r="A671" s="4"/>
      <c r="D671" s="4"/>
      <c r="E671" s="4"/>
      <c r="F671" s="4"/>
      <c r="H671" s="4"/>
      <c r="I671" s="4"/>
      <c r="N671" s="4"/>
      <c r="S671" s="4"/>
      <c r="W671" s="4"/>
      <c r="X671" s="4" t="s">
        <v>32</v>
      </c>
      <c r="Y671" s="4"/>
    </row>
    <row r="672" ht="15.75" customHeight="1">
      <c r="A672" s="4"/>
      <c r="D672" s="4"/>
      <c r="E672" s="4"/>
      <c r="F672" s="4"/>
      <c r="H672" s="4"/>
      <c r="I672" s="4"/>
      <c r="N672" s="4"/>
      <c r="S672" s="4"/>
      <c r="W672" s="4"/>
      <c r="X672" s="4" t="s">
        <v>32</v>
      </c>
      <c r="Y672" s="4"/>
    </row>
    <row r="673" ht="15.75" customHeight="1">
      <c r="A673" s="4"/>
      <c r="D673" s="4"/>
      <c r="E673" s="4"/>
      <c r="F673" s="4"/>
      <c r="H673" s="4"/>
      <c r="I673" s="4"/>
      <c r="N673" s="4"/>
      <c r="S673" s="4"/>
      <c r="W673" s="4"/>
      <c r="X673" s="4" t="s">
        <v>32</v>
      </c>
      <c r="Y673" s="4"/>
    </row>
    <row r="674" ht="15.75" customHeight="1">
      <c r="A674" s="4"/>
      <c r="D674" s="4"/>
      <c r="E674" s="4"/>
      <c r="F674" s="4"/>
      <c r="H674" s="4"/>
      <c r="I674" s="4"/>
      <c r="N674" s="4"/>
      <c r="S674" s="4"/>
      <c r="W674" s="4"/>
      <c r="X674" s="4" t="s">
        <v>32</v>
      </c>
      <c r="Y674" s="4"/>
    </row>
    <row r="675" ht="15.75" customHeight="1">
      <c r="A675" s="4"/>
      <c r="D675" s="4"/>
      <c r="E675" s="4"/>
      <c r="F675" s="4"/>
      <c r="H675" s="4"/>
      <c r="I675" s="4"/>
      <c r="N675" s="4"/>
      <c r="S675" s="4"/>
      <c r="W675" s="4"/>
      <c r="X675" s="4" t="s">
        <v>32</v>
      </c>
      <c r="Y675" s="4"/>
    </row>
    <row r="676" ht="15.75" customHeight="1">
      <c r="A676" s="4"/>
      <c r="D676" s="4"/>
      <c r="E676" s="4"/>
      <c r="F676" s="4"/>
      <c r="H676" s="4"/>
      <c r="I676" s="4"/>
      <c r="N676" s="4"/>
      <c r="S676" s="4"/>
      <c r="W676" s="4"/>
      <c r="X676" s="4" t="s">
        <v>32</v>
      </c>
      <c r="Y676" s="4"/>
    </row>
    <row r="677" ht="15.75" customHeight="1">
      <c r="A677" s="4"/>
      <c r="D677" s="4"/>
      <c r="E677" s="4"/>
      <c r="F677" s="4"/>
      <c r="H677" s="4"/>
      <c r="I677" s="4"/>
      <c r="N677" s="4"/>
      <c r="S677" s="4"/>
      <c r="W677" s="4"/>
      <c r="X677" s="4" t="s">
        <v>32</v>
      </c>
      <c r="Y677" s="4"/>
    </row>
    <row r="678" ht="15.75" customHeight="1">
      <c r="A678" s="4"/>
      <c r="D678" s="4"/>
      <c r="E678" s="4"/>
      <c r="F678" s="4"/>
      <c r="H678" s="4"/>
      <c r="I678" s="4"/>
      <c r="N678" s="4"/>
      <c r="S678" s="4"/>
      <c r="W678" s="4"/>
      <c r="X678" s="4" t="s">
        <v>32</v>
      </c>
      <c r="Y678" s="4"/>
    </row>
    <row r="679" ht="15.75" customHeight="1">
      <c r="A679" s="4"/>
      <c r="D679" s="4"/>
      <c r="E679" s="4"/>
      <c r="F679" s="4"/>
      <c r="H679" s="4"/>
      <c r="I679" s="4"/>
      <c r="N679" s="4"/>
      <c r="S679" s="4"/>
      <c r="W679" s="4"/>
      <c r="X679" s="4" t="s">
        <v>32</v>
      </c>
      <c r="Y679" s="4"/>
    </row>
    <row r="680" ht="15.75" customHeight="1">
      <c r="A680" s="4"/>
      <c r="D680" s="4"/>
      <c r="E680" s="4"/>
      <c r="F680" s="4"/>
      <c r="H680" s="4"/>
      <c r="I680" s="4"/>
      <c r="N680" s="4"/>
      <c r="S680" s="4"/>
      <c r="W680" s="4"/>
      <c r="X680" s="4" t="s">
        <v>32</v>
      </c>
      <c r="Y680" s="4"/>
    </row>
    <row r="681" ht="15.75" customHeight="1">
      <c r="A681" s="4"/>
      <c r="D681" s="4"/>
      <c r="E681" s="4"/>
      <c r="F681" s="4"/>
      <c r="H681" s="4"/>
      <c r="I681" s="4"/>
      <c r="N681" s="4"/>
      <c r="S681" s="4"/>
      <c r="W681" s="4"/>
      <c r="X681" s="4" t="s">
        <v>32</v>
      </c>
      <c r="Y681" s="4"/>
    </row>
    <row r="682" ht="15.75" customHeight="1">
      <c r="A682" s="4"/>
      <c r="D682" s="4"/>
      <c r="E682" s="4"/>
      <c r="F682" s="4"/>
      <c r="H682" s="4"/>
      <c r="I682" s="4"/>
      <c r="N682" s="4"/>
      <c r="S682" s="4"/>
      <c r="W682" s="4"/>
      <c r="X682" s="4" t="s">
        <v>32</v>
      </c>
      <c r="Y682" s="4"/>
    </row>
    <row r="683" ht="15.75" customHeight="1">
      <c r="A683" s="4"/>
      <c r="D683" s="4"/>
      <c r="E683" s="4"/>
      <c r="F683" s="4"/>
      <c r="H683" s="4"/>
      <c r="I683" s="4"/>
      <c r="N683" s="4"/>
      <c r="S683" s="4"/>
      <c r="W683" s="4"/>
      <c r="X683" s="4" t="s">
        <v>32</v>
      </c>
      <c r="Y683" s="4"/>
    </row>
    <row r="684" ht="15.75" customHeight="1">
      <c r="A684" s="4"/>
      <c r="D684" s="4"/>
      <c r="E684" s="4"/>
      <c r="F684" s="4"/>
      <c r="H684" s="4"/>
      <c r="I684" s="4"/>
      <c r="N684" s="4"/>
      <c r="S684" s="4"/>
      <c r="W684" s="4"/>
      <c r="X684" s="4" t="s">
        <v>32</v>
      </c>
      <c r="Y684" s="4"/>
    </row>
    <row r="685" ht="15.75" customHeight="1">
      <c r="A685" s="4"/>
      <c r="D685" s="4"/>
      <c r="E685" s="4"/>
      <c r="F685" s="4"/>
      <c r="H685" s="4"/>
      <c r="I685" s="4"/>
      <c r="N685" s="4"/>
      <c r="S685" s="4"/>
      <c r="W685" s="4"/>
      <c r="X685" s="4" t="s">
        <v>32</v>
      </c>
      <c r="Y685" s="4"/>
    </row>
    <row r="686" ht="15.75" customHeight="1">
      <c r="A686" s="4"/>
      <c r="D686" s="4"/>
      <c r="E686" s="4"/>
      <c r="F686" s="4"/>
      <c r="H686" s="4"/>
      <c r="I686" s="4"/>
      <c r="N686" s="4"/>
      <c r="S686" s="4"/>
      <c r="W686" s="4"/>
      <c r="X686" s="4" t="s">
        <v>32</v>
      </c>
      <c r="Y686" s="4"/>
    </row>
    <row r="687" ht="15.75" customHeight="1">
      <c r="A687" s="4"/>
      <c r="D687" s="4"/>
      <c r="E687" s="4"/>
      <c r="F687" s="4"/>
      <c r="H687" s="4"/>
      <c r="I687" s="4"/>
      <c r="N687" s="4"/>
      <c r="S687" s="4"/>
      <c r="W687" s="4"/>
      <c r="X687" s="4" t="s">
        <v>32</v>
      </c>
      <c r="Y687" s="4"/>
    </row>
    <row r="688" ht="15.75" customHeight="1">
      <c r="A688" s="4"/>
      <c r="D688" s="4"/>
      <c r="E688" s="4"/>
      <c r="F688" s="4"/>
      <c r="H688" s="4"/>
      <c r="I688" s="4"/>
      <c r="N688" s="4"/>
      <c r="S688" s="4"/>
      <c r="W688" s="4"/>
      <c r="X688" s="4" t="s">
        <v>32</v>
      </c>
      <c r="Y688" s="4"/>
    </row>
    <row r="689" ht="15.75" customHeight="1">
      <c r="A689" s="4"/>
      <c r="D689" s="4"/>
      <c r="E689" s="4"/>
      <c r="F689" s="4"/>
      <c r="H689" s="4"/>
      <c r="I689" s="4"/>
      <c r="N689" s="4"/>
      <c r="S689" s="4"/>
      <c r="W689" s="4"/>
      <c r="X689" s="4" t="s">
        <v>32</v>
      </c>
      <c r="Y689" s="4"/>
    </row>
    <row r="690" ht="15.75" customHeight="1">
      <c r="A690" s="4"/>
      <c r="D690" s="4"/>
      <c r="E690" s="4"/>
      <c r="F690" s="4"/>
      <c r="H690" s="4"/>
      <c r="I690" s="4"/>
      <c r="N690" s="4"/>
      <c r="S690" s="4"/>
      <c r="W690" s="4"/>
      <c r="X690" s="4" t="s">
        <v>32</v>
      </c>
      <c r="Y690" s="4"/>
    </row>
    <row r="691" ht="15.75" customHeight="1">
      <c r="A691" s="4"/>
      <c r="D691" s="4"/>
      <c r="E691" s="4"/>
      <c r="F691" s="4"/>
      <c r="H691" s="4"/>
      <c r="I691" s="4"/>
      <c r="N691" s="4"/>
      <c r="S691" s="4"/>
      <c r="W691" s="4"/>
      <c r="X691" s="4" t="s">
        <v>32</v>
      </c>
      <c r="Y691" s="4"/>
    </row>
    <row r="692" ht="15.75" customHeight="1">
      <c r="A692" s="4"/>
      <c r="D692" s="4"/>
      <c r="E692" s="4"/>
      <c r="F692" s="4"/>
      <c r="H692" s="4"/>
      <c r="I692" s="4"/>
      <c r="N692" s="4"/>
      <c r="S692" s="4"/>
      <c r="W692" s="4"/>
      <c r="X692" s="4" t="s">
        <v>32</v>
      </c>
      <c r="Y692" s="4"/>
    </row>
    <row r="693" ht="15.75" customHeight="1">
      <c r="A693" s="4"/>
      <c r="D693" s="4"/>
      <c r="E693" s="4"/>
      <c r="F693" s="4"/>
      <c r="H693" s="4"/>
      <c r="I693" s="4"/>
      <c r="N693" s="4"/>
      <c r="S693" s="4"/>
      <c r="W693" s="4"/>
      <c r="X693" s="4" t="s">
        <v>32</v>
      </c>
      <c r="Y693" s="4"/>
    </row>
    <row r="694" ht="15.75" customHeight="1">
      <c r="A694" s="4"/>
      <c r="D694" s="4"/>
      <c r="E694" s="4"/>
      <c r="F694" s="4"/>
      <c r="H694" s="4"/>
      <c r="I694" s="4"/>
      <c r="N694" s="4"/>
      <c r="S694" s="4"/>
      <c r="W694" s="4"/>
      <c r="X694" s="4" t="s">
        <v>32</v>
      </c>
      <c r="Y694" s="4"/>
    </row>
    <row r="695" ht="15.75" customHeight="1">
      <c r="A695" s="4"/>
      <c r="D695" s="4"/>
      <c r="E695" s="4"/>
      <c r="F695" s="4"/>
      <c r="H695" s="4"/>
      <c r="I695" s="4"/>
      <c r="N695" s="4"/>
      <c r="S695" s="4"/>
      <c r="W695" s="4"/>
      <c r="X695" s="4" t="s">
        <v>32</v>
      </c>
      <c r="Y695" s="4"/>
    </row>
    <row r="696" ht="15.75" customHeight="1">
      <c r="A696" s="4"/>
      <c r="D696" s="4"/>
      <c r="E696" s="4"/>
      <c r="F696" s="4"/>
      <c r="H696" s="4"/>
      <c r="I696" s="4"/>
      <c r="N696" s="4"/>
      <c r="S696" s="4"/>
      <c r="W696" s="4"/>
      <c r="X696" s="4" t="s">
        <v>32</v>
      </c>
      <c r="Y696" s="4"/>
    </row>
    <row r="697" ht="15.75" customHeight="1">
      <c r="A697" s="4"/>
      <c r="D697" s="4"/>
      <c r="E697" s="4"/>
      <c r="F697" s="4"/>
      <c r="H697" s="4"/>
      <c r="I697" s="4"/>
      <c r="N697" s="4"/>
      <c r="S697" s="4"/>
      <c r="W697" s="4"/>
      <c r="X697" s="4" t="s">
        <v>32</v>
      </c>
      <c r="Y697" s="4"/>
    </row>
    <row r="698" ht="15.75" customHeight="1">
      <c r="A698" s="4"/>
      <c r="D698" s="4"/>
      <c r="E698" s="4"/>
      <c r="F698" s="4"/>
      <c r="H698" s="4"/>
      <c r="I698" s="4"/>
      <c r="N698" s="4"/>
      <c r="S698" s="4"/>
      <c r="W698" s="4"/>
      <c r="X698" s="4" t="s">
        <v>32</v>
      </c>
      <c r="Y698" s="4"/>
    </row>
    <row r="699" ht="15.75" customHeight="1">
      <c r="A699" s="4"/>
      <c r="D699" s="4"/>
      <c r="E699" s="4"/>
      <c r="F699" s="4"/>
      <c r="H699" s="4"/>
      <c r="I699" s="4"/>
      <c r="N699" s="4"/>
      <c r="S699" s="4"/>
      <c r="W699" s="4"/>
      <c r="X699" s="4" t="s">
        <v>32</v>
      </c>
      <c r="Y699" s="4"/>
    </row>
    <row r="700" ht="15.75" customHeight="1">
      <c r="A700" s="4"/>
      <c r="D700" s="4"/>
      <c r="E700" s="4"/>
      <c r="F700" s="4"/>
      <c r="H700" s="4"/>
      <c r="I700" s="4"/>
      <c r="N700" s="4"/>
      <c r="S700" s="4"/>
      <c r="W700" s="4"/>
      <c r="X700" s="4" t="s">
        <v>32</v>
      </c>
      <c r="Y700" s="4"/>
    </row>
    <row r="701" ht="15.75" customHeight="1">
      <c r="A701" s="4"/>
      <c r="D701" s="4"/>
      <c r="E701" s="4"/>
      <c r="F701" s="4"/>
      <c r="H701" s="4"/>
      <c r="I701" s="4"/>
      <c r="N701" s="4"/>
      <c r="S701" s="4"/>
      <c r="W701" s="4"/>
      <c r="X701" s="4" t="s">
        <v>32</v>
      </c>
      <c r="Y701" s="4"/>
    </row>
    <row r="702" ht="15.75" customHeight="1">
      <c r="A702" s="4"/>
      <c r="D702" s="4"/>
      <c r="E702" s="4"/>
      <c r="F702" s="4"/>
      <c r="H702" s="4"/>
      <c r="I702" s="4"/>
      <c r="N702" s="4"/>
      <c r="S702" s="4"/>
      <c r="W702" s="4"/>
      <c r="X702" s="4" t="s">
        <v>32</v>
      </c>
      <c r="Y702" s="4"/>
    </row>
    <row r="703" ht="15.75" customHeight="1">
      <c r="A703" s="4"/>
      <c r="D703" s="4"/>
      <c r="E703" s="4"/>
      <c r="F703" s="4"/>
      <c r="H703" s="4"/>
      <c r="I703" s="4"/>
      <c r="N703" s="4"/>
      <c r="S703" s="4"/>
      <c r="W703" s="4"/>
      <c r="X703" s="4" t="s">
        <v>32</v>
      </c>
      <c r="Y703" s="4"/>
    </row>
    <row r="704" ht="15.75" customHeight="1">
      <c r="A704" s="4"/>
      <c r="D704" s="4"/>
      <c r="E704" s="4"/>
      <c r="F704" s="4"/>
      <c r="H704" s="4"/>
      <c r="I704" s="4"/>
      <c r="N704" s="4"/>
      <c r="S704" s="4"/>
      <c r="W704" s="4"/>
      <c r="X704" s="4" t="s">
        <v>32</v>
      </c>
      <c r="Y704" s="4"/>
    </row>
    <row r="705" ht="15.75" customHeight="1">
      <c r="A705" s="4"/>
      <c r="D705" s="4"/>
      <c r="E705" s="4"/>
      <c r="F705" s="4"/>
      <c r="H705" s="4"/>
      <c r="I705" s="4"/>
      <c r="N705" s="4"/>
      <c r="S705" s="4"/>
      <c r="W705" s="4"/>
      <c r="X705" s="4" t="s">
        <v>32</v>
      </c>
      <c r="Y705" s="4"/>
    </row>
    <row r="706" ht="15.75" customHeight="1">
      <c r="A706" s="4"/>
      <c r="D706" s="4"/>
      <c r="E706" s="4"/>
      <c r="F706" s="4"/>
      <c r="H706" s="4"/>
      <c r="I706" s="4"/>
      <c r="N706" s="4"/>
      <c r="S706" s="4"/>
      <c r="W706" s="4"/>
      <c r="X706" s="4" t="s">
        <v>32</v>
      </c>
      <c r="Y706" s="4"/>
    </row>
    <row r="707" ht="15.75" customHeight="1">
      <c r="A707" s="4"/>
      <c r="D707" s="4"/>
      <c r="E707" s="4"/>
      <c r="F707" s="4"/>
      <c r="H707" s="4"/>
      <c r="I707" s="4"/>
      <c r="N707" s="4"/>
      <c r="S707" s="4"/>
      <c r="W707" s="4"/>
      <c r="X707" s="4" t="s">
        <v>32</v>
      </c>
      <c r="Y707" s="4"/>
    </row>
    <row r="708" ht="15.75" customHeight="1">
      <c r="A708" s="4"/>
      <c r="D708" s="4"/>
      <c r="E708" s="4"/>
      <c r="F708" s="4"/>
      <c r="H708" s="4"/>
      <c r="I708" s="4"/>
      <c r="N708" s="4"/>
      <c r="S708" s="4"/>
      <c r="W708" s="4"/>
      <c r="X708" s="4" t="s">
        <v>32</v>
      </c>
      <c r="Y708" s="4"/>
    </row>
    <row r="709" ht="15.75" customHeight="1">
      <c r="A709" s="4"/>
      <c r="D709" s="4"/>
      <c r="E709" s="4"/>
      <c r="F709" s="4"/>
      <c r="H709" s="4"/>
      <c r="I709" s="4"/>
      <c r="N709" s="4"/>
      <c r="S709" s="4"/>
      <c r="W709" s="4"/>
      <c r="X709" s="4" t="s">
        <v>32</v>
      </c>
      <c r="Y709" s="4"/>
    </row>
    <row r="710" ht="15.75" customHeight="1">
      <c r="A710" s="4"/>
      <c r="D710" s="4"/>
      <c r="E710" s="4"/>
      <c r="F710" s="4"/>
      <c r="H710" s="4"/>
      <c r="I710" s="4"/>
      <c r="N710" s="4"/>
      <c r="S710" s="4"/>
      <c r="W710" s="4"/>
      <c r="X710" s="4" t="s">
        <v>32</v>
      </c>
      <c r="Y710" s="4"/>
    </row>
    <row r="711" ht="15.75" customHeight="1">
      <c r="A711" s="4"/>
      <c r="D711" s="4"/>
      <c r="E711" s="4"/>
      <c r="F711" s="4"/>
      <c r="H711" s="4"/>
      <c r="I711" s="4"/>
      <c r="N711" s="4"/>
      <c r="S711" s="4"/>
      <c r="W711" s="4"/>
      <c r="X711" s="4" t="s">
        <v>32</v>
      </c>
      <c r="Y711" s="4"/>
    </row>
    <row r="712" ht="15.75" customHeight="1">
      <c r="A712" s="4"/>
      <c r="D712" s="4"/>
      <c r="E712" s="4"/>
      <c r="F712" s="4"/>
      <c r="H712" s="4"/>
      <c r="I712" s="4"/>
      <c r="N712" s="4"/>
      <c r="S712" s="4"/>
      <c r="W712" s="4"/>
      <c r="X712" s="4" t="s">
        <v>32</v>
      </c>
      <c r="Y712" s="4"/>
    </row>
    <row r="713" ht="15.75" customHeight="1">
      <c r="A713" s="4"/>
      <c r="D713" s="4"/>
      <c r="E713" s="4"/>
      <c r="F713" s="4"/>
      <c r="H713" s="4"/>
      <c r="I713" s="4"/>
      <c r="N713" s="4"/>
      <c r="S713" s="4"/>
      <c r="W713" s="4"/>
      <c r="X713" s="4" t="s">
        <v>32</v>
      </c>
      <c r="Y713" s="4"/>
    </row>
    <row r="714" ht="15.75" customHeight="1">
      <c r="A714" s="4"/>
      <c r="D714" s="4"/>
      <c r="E714" s="4"/>
      <c r="F714" s="4"/>
      <c r="H714" s="4"/>
      <c r="I714" s="4"/>
      <c r="N714" s="4"/>
      <c r="S714" s="4"/>
      <c r="W714" s="4"/>
      <c r="X714" s="4" t="s">
        <v>32</v>
      </c>
      <c r="Y714" s="4"/>
    </row>
    <row r="715" ht="15.75" customHeight="1">
      <c r="A715" s="4"/>
      <c r="D715" s="4"/>
      <c r="E715" s="4"/>
      <c r="F715" s="4"/>
      <c r="H715" s="4"/>
      <c r="I715" s="4"/>
      <c r="N715" s="4"/>
      <c r="S715" s="4"/>
      <c r="W715" s="4"/>
      <c r="X715" s="4" t="s">
        <v>32</v>
      </c>
      <c r="Y715" s="4"/>
    </row>
    <row r="716" ht="15.75" customHeight="1">
      <c r="A716" s="4"/>
      <c r="D716" s="4"/>
      <c r="E716" s="4"/>
      <c r="F716" s="4"/>
      <c r="H716" s="4"/>
      <c r="I716" s="4"/>
      <c r="N716" s="4"/>
      <c r="S716" s="4"/>
      <c r="W716" s="4"/>
      <c r="X716" s="4" t="s">
        <v>32</v>
      </c>
      <c r="Y716" s="4"/>
    </row>
    <row r="717" ht="15.75" customHeight="1">
      <c r="A717" s="4"/>
      <c r="D717" s="4"/>
      <c r="E717" s="4"/>
      <c r="F717" s="4"/>
      <c r="H717" s="4"/>
      <c r="I717" s="4"/>
      <c r="N717" s="4"/>
      <c r="S717" s="4"/>
      <c r="W717" s="4"/>
      <c r="X717" s="4" t="s">
        <v>32</v>
      </c>
      <c r="Y717" s="4"/>
    </row>
    <row r="718" ht="15.75" customHeight="1">
      <c r="A718" s="4"/>
      <c r="D718" s="4"/>
      <c r="E718" s="4"/>
      <c r="F718" s="4"/>
      <c r="H718" s="4"/>
      <c r="I718" s="4"/>
      <c r="N718" s="4"/>
      <c r="S718" s="4"/>
      <c r="W718" s="4"/>
      <c r="X718" s="4" t="s">
        <v>32</v>
      </c>
      <c r="Y718" s="4"/>
    </row>
    <row r="719" ht="15.75" customHeight="1">
      <c r="A719" s="4"/>
      <c r="D719" s="4"/>
      <c r="E719" s="4"/>
      <c r="F719" s="4"/>
      <c r="H719" s="4"/>
      <c r="I719" s="4"/>
      <c r="N719" s="4"/>
      <c r="S719" s="4"/>
      <c r="W719" s="4"/>
      <c r="X719" s="4" t="s">
        <v>32</v>
      </c>
      <c r="Y719" s="4"/>
    </row>
    <row r="720" ht="15.75" customHeight="1">
      <c r="A720" s="4"/>
      <c r="D720" s="4"/>
      <c r="E720" s="4"/>
      <c r="F720" s="4"/>
      <c r="H720" s="4"/>
      <c r="I720" s="4"/>
      <c r="N720" s="4"/>
      <c r="S720" s="4"/>
      <c r="W720" s="4"/>
      <c r="X720" s="4" t="s">
        <v>32</v>
      </c>
      <c r="Y720" s="4"/>
    </row>
    <row r="721" ht="15.75" customHeight="1">
      <c r="A721" s="4"/>
      <c r="D721" s="4"/>
      <c r="E721" s="4"/>
      <c r="F721" s="4"/>
      <c r="H721" s="4"/>
      <c r="I721" s="4"/>
      <c r="N721" s="4"/>
      <c r="S721" s="4"/>
      <c r="W721" s="4"/>
      <c r="X721" s="4" t="s">
        <v>32</v>
      </c>
      <c r="Y721" s="4"/>
    </row>
    <row r="722" ht="15.75" customHeight="1">
      <c r="A722" s="4"/>
      <c r="D722" s="4"/>
      <c r="E722" s="4"/>
      <c r="F722" s="4"/>
      <c r="H722" s="4"/>
      <c r="I722" s="4"/>
      <c r="N722" s="4"/>
      <c r="S722" s="4"/>
      <c r="W722" s="4"/>
      <c r="X722" s="4" t="s">
        <v>32</v>
      </c>
      <c r="Y722" s="4"/>
    </row>
    <row r="723" ht="15.75" customHeight="1">
      <c r="A723" s="4"/>
      <c r="D723" s="4"/>
      <c r="E723" s="4"/>
      <c r="F723" s="4"/>
      <c r="H723" s="4"/>
      <c r="I723" s="4"/>
      <c r="N723" s="4"/>
      <c r="S723" s="4"/>
      <c r="W723" s="4"/>
      <c r="X723" s="4" t="s">
        <v>32</v>
      </c>
      <c r="Y723" s="4"/>
    </row>
    <row r="724" ht="15.75" customHeight="1">
      <c r="A724" s="4"/>
      <c r="D724" s="4"/>
      <c r="E724" s="4"/>
      <c r="F724" s="4"/>
      <c r="H724" s="4"/>
      <c r="I724" s="4"/>
      <c r="N724" s="4"/>
      <c r="S724" s="4"/>
      <c r="W724" s="4"/>
      <c r="X724" s="4" t="s">
        <v>32</v>
      </c>
      <c r="Y724" s="4"/>
    </row>
    <row r="725" ht="15.75" customHeight="1">
      <c r="A725" s="4"/>
      <c r="D725" s="4"/>
      <c r="E725" s="4"/>
      <c r="F725" s="4"/>
      <c r="H725" s="4"/>
      <c r="I725" s="4"/>
      <c r="N725" s="4"/>
      <c r="S725" s="4"/>
      <c r="W725" s="4"/>
      <c r="X725" s="4" t="s">
        <v>32</v>
      </c>
      <c r="Y725" s="4"/>
    </row>
    <row r="726" ht="15.75" customHeight="1">
      <c r="A726" s="4"/>
      <c r="D726" s="4"/>
      <c r="E726" s="4"/>
      <c r="F726" s="4"/>
      <c r="H726" s="4"/>
      <c r="I726" s="4"/>
      <c r="N726" s="4"/>
      <c r="S726" s="4"/>
      <c r="W726" s="4"/>
      <c r="X726" s="4" t="s">
        <v>32</v>
      </c>
      <c r="Y726" s="4"/>
    </row>
    <row r="727" ht="15.75" customHeight="1">
      <c r="A727" s="4"/>
      <c r="D727" s="4"/>
      <c r="E727" s="4"/>
      <c r="F727" s="4"/>
      <c r="H727" s="4"/>
      <c r="I727" s="4"/>
      <c r="N727" s="4"/>
      <c r="S727" s="4"/>
      <c r="W727" s="4"/>
      <c r="X727" s="4" t="s">
        <v>32</v>
      </c>
      <c r="Y727" s="4"/>
    </row>
    <row r="728" ht="15.75" customHeight="1">
      <c r="A728" s="4"/>
      <c r="D728" s="4"/>
      <c r="E728" s="4"/>
      <c r="F728" s="4"/>
      <c r="H728" s="4"/>
      <c r="I728" s="4"/>
      <c r="N728" s="4"/>
      <c r="S728" s="4"/>
      <c r="W728" s="4"/>
      <c r="X728" s="4" t="s">
        <v>32</v>
      </c>
      <c r="Y728" s="4"/>
    </row>
    <row r="729" ht="15.75" customHeight="1">
      <c r="A729" s="4"/>
      <c r="D729" s="4"/>
      <c r="E729" s="4"/>
      <c r="F729" s="4"/>
      <c r="H729" s="4"/>
      <c r="I729" s="4"/>
      <c r="N729" s="4"/>
      <c r="S729" s="4"/>
      <c r="W729" s="4"/>
      <c r="X729" s="4" t="s">
        <v>32</v>
      </c>
      <c r="Y729" s="4"/>
    </row>
    <row r="730" ht="15.75" customHeight="1">
      <c r="A730" s="4"/>
      <c r="D730" s="4"/>
      <c r="E730" s="4"/>
      <c r="F730" s="4"/>
      <c r="H730" s="4"/>
      <c r="I730" s="4"/>
      <c r="N730" s="4"/>
      <c r="S730" s="4"/>
      <c r="W730" s="4"/>
      <c r="X730" s="4" t="s">
        <v>32</v>
      </c>
      <c r="Y730" s="4"/>
    </row>
    <row r="731" ht="15.75" customHeight="1">
      <c r="A731" s="4"/>
      <c r="D731" s="4"/>
      <c r="E731" s="4"/>
      <c r="F731" s="4"/>
      <c r="H731" s="4"/>
      <c r="I731" s="4"/>
      <c r="N731" s="4"/>
      <c r="S731" s="4"/>
      <c r="W731" s="4"/>
      <c r="X731" s="4" t="s">
        <v>32</v>
      </c>
      <c r="Y731" s="4"/>
    </row>
    <row r="732" ht="15.75" customHeight="1">
      <c r="A732" s="4"/>
      <c r="D732" s="4"/>
      <c r="E732" s="4"/>
      <c r="F732" s="4"/>
      <c r="H732" s="4"/>
      <c r="I732" s="4"/>
      <c r="N732" s="4"/>
      <c r="S732" s="4"/>
      <c r="W732" s="4"/>
      <c r="X732" s="4" t="s">
        <v>32</v>
      </c>
      <c r="Y732" s="4"/>
    </row>
    <row r="733" ht="15.75" customHeight="1">
      <c r="A733" s="4"/>
      <c r="D733" s="4"/>
      <c r="E733" s="4"/>
      <c r="F733" s="4"/>
      <c r="H733" s="4"/>
      <c r="I733" s="4"/>
      <c r="N733" s="4"/>
      <c r="S733" s="4"/>
      <c r="W733" s="4"/>
      <c r="X733" s="4" t="s">
        <v>32</v>
      </c>
      <c r="Y733" s="4"/>
    </row>
    <row r="734" ht="15.75" customHeight="1">
      <c r="A734" s="4"/>
      <c r="D734" s="4"/>
      <c r="E734" s="4"/>
      <c r="F734" s="4"/>
      <c r="H734" s="4"/>
      <c r="I734" s="4"/>
      <c r="N734" s="4"/>
      <c r="S734" s="4"/>
      <c r="W734" s="4"/>
      <c r="X734" s="4" t="s">
        <v>32</v>
      </c>
      <c r="Y734" s="4"/>
    </row>
    <row r="735" ht="15.75" customHeight="1">
      <c r="A735" s="4"/>
      <c r="D735" s="4"/>
      <c r="E735" s="4"/>
      <c r="F735" s="4"/>
      <c r="H735" s="4"/>
      <c r="I735" s="4"/>
      <c r="N735" s="4"/>
      <c r="S735" s="4"/>
      <c r="W735" s="4"/>
      <c r="X735" s="4" t="s">
        <v>32</v>
      </c>
      <c r="Y735" s="4"/>
    </row>
    <row r="736" ht="15.75" customHeight="1">
      <c r="A736" s="4"/>
      <c r="D736" s="4"/>
      <c r="E736" s="4"/>
      <c r="F736" s="4"/>
      <c r="H736" s="4"/>
      <c r="I736" s="4"/>
      <c r="N736" s="4"/>
      <c r="S736" s="4"/>
      <c r="W736" s="4"/>
      <c r="X736" s="4" t="s">
        <v>32</v>
      </c>
      <c r="Y736" s="4"/>
    </row>
    <row r="737" ht="15.75" customHeight="1">
      <c r="A737" s="4"/>
      <c r="D737" s="4"/>
      <c r="E737" s="4"/>
      <c r="F737" s="4"/>
      <c r="H737" s="4"/>
      <c r="I737" s="4"/>
      <c r="N737" s="4"/>
      <c r="S737" s="4"/>
      <c r="W737" s="4"/>
      <c r="X737" s="4" t="s">
        <v>32</v>
      </c>
      <c r="Y737" s="4"/>
    </row>
    <row r="738" ht="15.75" customHeight="1">
      <c r="A738" s="4"/>
      <c r="D738" s="4"/>
      <c r="E738" s="4"/>
      <c r="F738" s="4"/>
      <c r="H738" s="4"/>
      <c r="I738" s="4"/>
      <c r="N738" s="4"/>
      <c r="S738" s="4"/>
      <c r="W738" s="4"/>
      <c r="X738" s="4" t="s">
        <v>32</v>
      </c>
      <c r="Y738" s="4"/>
    </row>
    <row r="739" ht="15.75" customHeight="1">
      <c r="A739" s="4"/>
      <c r="D739" s="4"/>
      <c r="E739" s="4"/>
      <c r="F739" s="4"/>
      <c r="H739" s="4"/>
      <c r="I739" s="4"/>
      <c r="N739" s="4"/>
      <c r="S739" s="4"/>
      <c r="W739" s="4"/>
      <c r="X739" s="4" t="s">
        <v>32</v>
      </c>
      <c r="Y739" s="4"/>
    </row>
    <row r="740" ht="15.75" customHeight="1">
      <c r="A740" s="4"/>
      <c r="D740" s="4"/>
      <c r="E740" s="4"/>
      <c r="F740" s="4"/>
      <c r="H740" s="4"/>
      <c r="I740" s="4"/>
      <c r="N740" s="4"/>
      <c r="S740" s="4"/>
      <c r="W740" s="4"/>
      <c r="X740" s="4" t="s">
        <v>32</v>
      </c>
      <c r="Y740" s="4"/>
    </row>
    <row r="741" ht="15.75" customHeight="1">
      <c r="A741" s="4"/>
      <c r="D741" s="4"/>
      <c r="E741" s="4"/>
      <c r="F741" s="4"/>
      <c r="H741" s="4"/>
      <c r="I741" s="4"/>
      <c r="N741" s="4"/>
      <c r="S741" s="4"/>
      <c r="W741" s="4"/>
      <c r="X741" s="4" t="s">
        <v>32</v>
      </c>
      <c r="Y741" s="4"/>
    </row>
    <row r="742" ht="15.75" customHeight="1">
      <c r="A742" s="4"/>
      <c r="D742" s="4"/>
      <c r="E742" s="4"/>
      <c r="F742" s="4"/>
      <c r="H742" s="4"/>
      <c r="I742" s="4"/>
      <c r="N742" s="4"/>
      <c r="S742" s="4"/>
      <c r="W742" s="4"/>
      <c r="X742" s="4" t="s">
        <v>32</v>
      </c>
      <c r="Y742" s="4"/>
    </row>
    <row r="743" ht="15.75" customHeight="1">
      <c r="A743" s="4"/>
      <c r="D743" s="4"/>
      <c r="E743" s="4"/>
      <c r="F743" s="4"/>
      <c r="H743" s="4"/>
      <c r="I743" s="4"/>
      <c r="N743" s="4"/>
      <c r="S743" s="4"/>
      <c r="W743" s="4"/>
      <c r="X743" s="4" t="s">
        <v>32</v>
      </c>
      <c r="Y743" s="4"/>
    </row>
    <row r="744" ht="15.75" customHeight="1">
      <c r="A744" s="4"/>
      <c r="D744" s="4"/>
      <c r="E744" s="4"/>
      <c r="F744" s="4"/>
      <c r="H744" s="4"/>
      <c r="I744" s="4"/>
      <c r="N744" s="4"/>
      <c r="S744" s="4"/>
      <c r="W744" s="4"/>
      <c r="X744" s="4" t="s">
        <v>32</v>
      </c>
      <c r="Y744" s="4"/>
    </row>
    <row r="745" ht="15.75" customHeight="1">
      <c r="A745" s="4"/>
      <c r="D745" s="4"/>
      <c r="E745" s="4"/>
      <c r="F745" s="4"/>
      <c r="H745" s="4"/>
      <c r="I745" s="4"/>
      <c r="N745" s="4"/>
      <c r="S745" s="4"/>
      <c r="W745" s="4"/>
      <c r="X745" s="4" t="s">
        <v>32</v>
      </c>
      <c r="Y745" s="4"/>
    </row>
    <row r="746" ht="15.75" customHeight="1">
      <c r="A746" s="4"/>
      <c r="D746" s="4"/>
      <c r="E746" s="4"/>
      <c r="F746" s="4"/>
      <c r="H746" s="4"/>
      <c r="I746" s="4"/>
      <c r="N746" s="4"/>
      <c r="S746" s="4"/>
      <c r="W746" s="4"/>
      <c r="X746" s="4" t="s">
        <v>32</v>
      </c>
      <c r="Y746" s="4"/>
    </row>
    <row r="747" ht="15.75" customHeight="1">
      <c r="A747" s="4"/>
      <c r="D747" s="4"/>
      <c r="E747" s="4"/>
      <c r="F747" s="4"/>
      <c r="H747" s="4"/>
      <c r="I747" s="4"/>
      <c r="N747" s="4"/>
      <c r="S747" s="4"/>
      <c r="W747" s="4"/>
      <c r="X747" s="4" t="s">
        <v>32</v>
      </c>
      <c r="Y747" s="4"/>
    </row>
    <row r="748" ht="15.75" customHeight="1">
      <c r="A748" s="4"/>
      <c r="D748" s="4"/>
      <c r="E748" s="4"/>
      <c r="F748" s="4"/>
      <c r="H748" s="4"/>
      <c r="I748" s="4"/>
      <c r="N748" s="4"/>
      <c r="S748" s="4"/>
      <c r="W748" s="4"/>
      <c r="X748" s="4" t="s">
        <v>32</v>
      </c>
      <c r="Y748" s="4"/>
    </row>
    <row r="749" ht="15.75" customHeight="1">
      <c r="A749" s="4"/>
      <c r="D749" s="4"/>
      <c r="E749" s="4"/>
      <c r="F749" s="4"/>
      <c r="H749" s="4"/>
      <c r="I749" s="4"/>
      <c r="N749" s="4"/>
      <c r="S749" s="4"/>
      <c r="W749" s="4"/>
      <c r="X749" s="4" t="s">
        <v>32</v>
      </c>
      <c r="Y749" s="4"/>
    </row>
    <row r="750" ht="15.75" customHeight="1">
      <c r="A750" s="4"/>
      <c r="D750" s="4"/>
      <c r="E750" s="4"/>
      <c r="F750" s="4"/>
      <c r="H750" s="4"/>
      <c r="I750" s="4"/>
      <c r="N750" s="4"/>
      <c r="S750" s="4"/>
      <c r="W750" s="4"/>
      <c r="X750" s="4" t="s">
        <v>32</v>
      </c>
      <c r="Y750" s="4"/>
    </row>
    <row r="751" ht="15.75" customHeight="1">
      <c r="A751" s="4"/>
      <c r="D751" s="4"/>
      <c r="E751" s="4"/>
      <c r="F751" s="4"/>
      <c r="H751" s="4"/>
      <c r="I751" s="4"/>
      <c r="N751" s="4"/>
      <c r="S751" s="4"/>
      <c r="W751" s="4"/>
      <c r="X751" s="4" t="s">
        <v>32</v>
      </c>
      <c r="Y751" s="4"/>
    </row>
    <row r="752" ht="15.75" customHeight="1">
      <c r="A752" s="4"/>
      <c r="D752" s="4"/>
      <c r="E752" s="4"/>
      <c r="F752" s="4"/>
      <c r="H752" s="4"/>
      <c r="I752" s="4"/>
      <c r="N752" s="4"/>
      <c r="S752" s="4"/>
      <c r="W752" s="4"/>
      <c r="X752" s="4" t="s">
        <v>32</v>
      </c>
      <c r="Y752" s="4"/>
    </row>
    <row r="753" ht="15.75" customHeight="1">
      <c r="A753" s="4"/>
      <c r="D753" s="4"/>
      <c r="E753" s="4"/>
      <c r="F753" s="4"/>
      <c r="H753" s="4"/>
      <c r="I753" s="4"/>
      <c r="N753" s="4"/>
      <c r="S753" s="4"/>
      <c r="W753" s="4"/>
      <c r="X753" s="4" t="s">
        <v>32</v>
      </c>
      <c r="Y753" s="4"/>
    </row>
    <row r="754" ht="15.75" customHeight="1">
      <c r="A754" s="4"/>
      <c r="D754" s="4"/>
      <c r="E754" s="4"/>
      <c r="F754" s="4"/>
      <c r="H754" s="4"/>
      <c r="I754" s="4"/>
      <c r="N754" s="4"/>
      <c r="S754" s="4"/>
      <c r="W754" s="4"/>
      <c r="X754" s="4" t="s">
        <v>32</v>
      </c>
      <c r="Y754" s="4"/>
    </row>
    <row r="755" ht="15.75" customHeight="1">
      <c r="A755" s="4"/>
      <c r="D755" s="4"/>
      <c r="E755" s="4"/>
      <c r="F755" s="4"/>
      <c r="H755" s="4"/>
      <c r="I755" s="4"/>
      <c r="N755" s="4"/>
      <c r="S755" s="4"/>
      <c r="W755" s="4"/>
      <c r="X755" s="4" t="s">
        <v>32</v>
      </c>
      <c r="Y755" s="4"/>
    </row>
    <row r="756" ht="15.75" customHeight="1">
      <c r="A756" s="4"/>
      <c r="D756" s="4"/>
      <c r="E756" s="4"/>
      <c r="F756" s="4"/>
      <c r="H756" s="4"/>
      <c r="I756" s="4"/>
      <c r="N756" s="4"/>
      <c r="S756" s="4"/>
      <c r="W756" s="4"/>
      <c r="X756" s="4" t="s">
        <v>32</v>
      </c>
      <c r="Y756" s="4"/>
    </row>
    <row r="757" ht="15.75" customHeight="1">
      <c r="A757" s="4"/>
      <c r="D757" s="4"/>
      <c r="E757" s="4"/>
      <c r="F757" s="4"/>
      <c r="H757" s="4"/>
      <c r="I757" s="4"/>
      <c r="N757" s="4"/>
      <c r="S757" s="4"/>
      <c r="W757" s="4"/>
      <c r="X757" s="4" t="s">
        <v>32</v>
      </c>
      <c r="Y757" s="4"/>
    </row>
    <row r="758" ht="15.75" customHeight="1">
      <c r="A758" s="4"/>
      <c r="D758" s="4"/>
      <c r="E758" s="4"/>
      <c r="F758" s="4"/>
      <c r="H758" s="4"/>
      <c r="I758" s="4"/>
      <c r="N758" s="4"/>
      <c r="S758" s="4"/>
      <c r="W758" s="4"/>
      <c r="X758" s="4" t="s">
        <v>32</v>
      </c>
      <c r="Y758" s="4"/>
    </row>
    <row r="759" ht="15.75" customHeight="1">
      <c r="A759" s="4"/>
      <c r="D759" s="4"/>
      <c r="E759" s="4"/>
      <c r="F759" s="4"/>
      <c r="H759" s="4"/>
      <c r="I759" s="4"/>
      <c r="N759" s="4"/>
      <c r="S759" s="4"/>
      <c r="W759" s="4"/>
      <c r="X759" s="4" t="s">
        <v>32</v>
      </c>
      <c r="Y759" s="4"/>
    </row>
    <row r="760" ht="15.75" customHeight="1">
      <c r="A760" s="4"/>
      <c r="D760" s="4"/>
      <c r="E760" s="4"/>
      <c r="F760" s="4"/>
      <c r="H760" s="4"/>
      <c r="I760" s="4"/>
      <c r="N760" s="4"/>
      <c r="S760" s="4"/>
      <c r="W760" s="4"/>
      <c r="X760" s="4" t="s">
        <v>32</v>
      </c>
      <c r="Y760" s="4"/>
    </row>
    <row r="761" ht="15.75" customHeight="1">
      <c r="A761" s="4"/>
      <c r="D761" s="4"/>
      <c r="E761" s="4"/>
      <c r="F761" s="4"/>
      <c r="H761" s="4"/>
      <c r="I761" s="4"/>
      <c r="N761" s="4"/>
      <c r="S761" s="4"/>
      <c r="W761" s="4"/>
      <c r="X761" s="4" t="s">
        <v>32</v>
      </c>
      <c r="Y761" s="4"/>
    </row>
    <row r="762" ht="15.75" customHeight="1">
      <c r="A762" s="4"/>
      <c r="D762" s="4"/>
      <c r="E762" s="4"/>
      <c r="F762" s="4"/>
      <c r="H762" s="4"/>
      <c r="I762" s="4"/>
      <c r="N762" s="4"/>
      <c r="S762" s="4"/>
      <c r="W762" s="4"/>
      <c r="X762" s="4" t="s">
        <v>32</v>
      </c>
      <c r="Y762" s="4"/>
    </row>
    <row r="763" ht="15.75" customHeight="1">
      <c r="A763" s="4"/>
      <c r="D763" s="4"/>
      <c r="E763" s="4"/>
      <c r="F763" s="4"/>
      <c r="H763" s="4"/>
      <c r="I763" s="4"/>
      <c r="N763" s="4"/>
      <c r="S763" s="4"/>
      <c r="W763" s="4"/>
      <c r="X763" s="4" t="s">
        <v>32</v>
      </c>
      <c r="Y763" s="4"/>
    </row>
    <row r="764" ht="15.75" customHeight="1">
      <c r="A764" s="4"/>
      <c r="D764" s="4"/>
      <c r="E764" s="4"/>
      <c r="F764" s="4"/>
      <c r="H764" s="4"/>
      <c r="I764" s="4"/>
      <c r="N764" s="4"/>
      <c r="S764" s="4"/>
      <c r="W764" s="4"/>
      <c r="X764" s="4" t="s">
        <v>32</v>
      </c>
      <c r="Y764" s="4"/>
    </row>
    <row r="765" ht="15.75" customHeight="1">
      <c r="A765" s="4"/>
      <c r="D765" s="4"/>
      <c r="E765" s="4"/>
      <c r="F765" s="4"/>
      <c r="H765" s="4"/>
      <c r="I765" s="4"/>
      <c r="N765" s="4"/>
      <c r="S765" s="4"/>
      <c r="W765" s="4"/>
      <c r="X765" s="4" t="s">
        <v>32</v>
      </c>
      <c r="Y765" s="4"/>
    </row>
    <row r="766" ht="15.75" customHeight="1">
      <c r="A766" s="4"/>
      <c r="D766" s="4"/>
      <c r="E766" s="4"/>
      <c r="F766" s="4"/>
      <c r="H766" s="4"/>
      <c r="I766" s="4"/>
      <c r="N766" s="4"/>
      <c r="S766" s="4"/>
      <c r="W766" s="4"/>
      <c r="X766" s="4" t="s">
        <v>32</v>
      </c>
      <c r="Y766" s="4"/>
    </row>
    <row r="767" ht="15.75" customHeight="1">
      <c r="A767" s="4"/>
      <c r="D767" s="4"/>
      <c r="E767" s="4"/>
      <c r="F767" s="4"/>
      <c r="H767" s="4"/>
      <c r="I767" s="4"/>
      <c r="N767" s="4"/>
      <c r="S767" s="4"/>
      <c r="W767" s="4"/>
      <c r="X767" s="4" t="s">
        <v>32</v>
      </c>
      <c r="Y767" s="4"/>
    </row>
    <row r="768" ht="15.75" customHeight="1">
      <c r="A768" s="4"/>
      <c r="D768" s="4"/>
      <c r="E768" s="4"/>
      <c r="F768" s="4"/>
      <c r="H768" s="4"/>
      <c r="I768" s="4"/>
      <c r="N768" s="4"/>
      <c r="S768" s="4"/>
      <c r="W768" s="4"/>
      <c r="X768" s="4" t="s">
        <v>32</v>
      </c>
      <c r="Y768" s="4"/>
    </row>
    <row r="769" ht="15.75" customHeight="1">
      <c r="A769" s="4"/>
      <c r="D769" s="4"/>
      <c r="E769" s="4"/>
      <c r="F769" s="4"/>
      <c r="H769" s="4"/>
      <c r="I769" s="4"/>
      <c r="N769" s="4"/>
      <c r="S769" s="4"/>
      <c r="W769" s="4"/>
      <c r="X769" s="4" t="s">
        <v>32</v>
      </c>
      <c r="Y769" s="4"/>
    </row>
    <row r="770" ht="15.75" customHeight="1">
      <c r="A770" s="4"/>
      <c r="D770" s="4"/>
      <c r="E770" s="4"/>
      <c r="F770" s="4"/>
      <c r="H770" s="4"/>
      <c r="I770" s="4"/>
      <c r="N770" s="4"/>
      <c r="S770" s="4"/>
      <c r="W770" s="4"/>
      <c r="X770" s="4" t="s">
        <v>32</v>
      </c>
      <c r="Y770" s="4"/>
    </row>
    <row r="771" ht="15.75" customHeight="1">
      <c r="A771" s="4"/>
      <c r="D771" s="4"/>
      <c r="E771" s="4"/>
      <c r="F771" s="4"/>
      <c r="H771" s="4"/>
      <c r="I771" s="4"/>
      <c r="N771" s="4"/>
      <c r="S771" s="4"/>
      <c r="W771" s="4"/>
      <c r="X771" s="4" t="s">
        <v>32</v>
      </c>
      <c r="Y771" s="4"/>
    </row>
    <row r="772" ht="15.75" customHeight="1">
      <c r="A772" s="4"/>
      <c r="D772" s="4"/>
      <c r="E772" s="4"/>
      <c r="F772" s="4"/>
      <c r="H772" s="4"/>
      <c r="I772" s="4"/>
      <c r="N772" s="4"/>
      <c r="S772" s="4"/>
      <c r="W772" s="4"/>
      <c r="X772" s="4" t="s">
        <v>32</v>
      </c>
      <c r="Y772" s="4"/>
    </row>
    <row r="773" ht="15.75" customHeight="1">
      <c r="A773" s="4"/>
      <c r="D773" s="4"/>
      <c r="E773" s="4"/>
      <c r="F773" s="4"/>
      <c r="H773" s="4"/>
      <c r="I773" s="4"/>
      <c r="N773" s="4"/>
      <c r="S773" s="4"/>
      <c r="W773" s="4"/>
      <c r="X773" s="4" t="s">
        <v>32</v>
      </c>
      <c r="Y773" s="4"/>
    </row>
    <row r="774" ht="15.75" customHeight="1">
      <c r="A774" s="4"/>
      <c r="D774" s="4"/>
      <c r="E774" s="4"/>
      <c r="F774" s="4"/>
      <c r="H774" s="4"/>
      <c r="I774" s="4"/>
      <c r="N774" s="4"/>
      <c r="S774" s="4"/>
      <c r="W774" s="4"/>
      <c r="X774" s="4" t="s">
        <v>32</v>
      </c>
      <c r="Y774" s="4"/>
    </row>
    <row r="775" ht="15.75" customHeight="1">
      <c r="A775" s="4"/>
      <c r="D775" s="4"/>
      <c r="E775" s="4"/>
      <c r="F775" s="4"/>
      <c r="H775" s="4"/>
      <c r="I775" s="4"/>
      <c r="N775" s="4"/>
      <c r="S775" s="4"/>
      <c r="W775" s="4"/>
      <c r="X775" s="4" t="s">
        <v>32</v>
      </c>
      <c r="Y775" s="4"/>
    </row>
    <row r="776" ht="15.75" customHeight="1">
      <c r="A776" s="4"/>
      <c r="D776" s="4"/>
      <c r="E776" s="4"/>
      <c r="F776" s="4"/>
      <c r="H776" s="4"/>
      <c r="I776" s="4"/>
      <c r="N776" s="4"/>
      <c r="S776" s="4"/>
      <c r="W776" s="4"/>
      <c r="X776" s="4" t="s">
        <v>32</v>
      </c>
      <c r="Y776" s="4"/>
    </row>
    <row r="777" ht="15.75" customHeight="1">
      <c r="A777" s="4"/>
      <c r="D777" s="4"/>
      <c r="E777" s="4"/>
      <c r="F777" s="4"/>
      <c r="H777" s="4"/>
      <c r="I777" s="4"/>
      <c r="N777" s="4"/>
      <c r="S777" s="4"/>
      <c r="W777" s="4"/>
      <c r="X777" s="4" t="s">
        <v>32</v>
      </c>
      <c r="Y777" s="4"/>
    </row>
    <row r="778" ht="15.75" customHeight="1">
      <c r="A778" s="4"/>
      <c r="D778" s="4"/>
      <c r="E778" s="4"/>
      <c r="F778" s="4"/>
      <c r="H778" s="4"/>
      <c r="I778" s="4"/>
      <c r="N778" s="4"/>
      <c r="S778" s="4"/>
      <c r="W778" s="4"/>
      <c r="X778" s="4" t="s">
        <v>32</v>
      </c>
      <c r="Y778" s="4"/>
    </row>
    <row r="779" ht="15.75" customHeight="1">
      <c r="A779" s="4"/>
      <c r="D779" s="4"/>
      <c r="E779" s="4"/>
      <c r="F779" s="4"/>
      <c r="H779" s="4"/>
      <c r="I779" s="4"/>
      <c r="N779" s="4"/>
      <c r="S779" s="4"/>
      <c r="W779" s="4"/>
      <c r="X779" s="4" t="s">
        <v>32</v>
      </c>
      <c r="Y779" s="4"/>
    </row>
    <row r="780" ht="15.75" customHeight="1">
      <c r="A780" s="4"/>
      <c r="D780" s="4"/>
      <c r="E780" s="4"/>
      <c r="F780" s="4"/>
      <c r="H780" s="4"/>
      <c r="I780" s="4"/>
      <c r="N780" s="4"/>
      <c r="S780" s="4"/>
      <c r="W780" s="4"/>
      <c r="X780" s="4" t="s">
        <v>32</v>
      </c>
      <c r="Y780" s="4"/>
    </row>
    <row r="781" ht="15.75" customHeight="1">
      <c r="A781" s="4"/>
      <c r="D781" s="4"/>
      <c r="E781" s="4"/>
      <c r="F781" s="4"/>
      <c r="H781" s="4"/>
      <c r="I781" s="4"/>
      <c r="N781" s="4"/>
      <c r="S781" s="4"/>
      <c r="W781" s="4"/>
      <c r="X781" s="4" t="s">
        <v>32</v>
      </c>
      <c r="Y781" s="4"/>
    </row>
    <row r="782" ht="15.75" customHeight="1">
      <c r="A782" s="4"/>
      <c r="D782" s="4"/>
      <c r="E782" s="4"/>
      <c r="F782" s="4"/>
      <c r="H782" s="4"/>
      <c r="I782" s="4"/>
      <c r="N782" s="4"/>
      <c r="S782" s="4"/>
      <c r="W782" s="4"/>
      <c r="X782" s="4" t="s">
        <v>32</v>
      </c>
      <c r="Y782" s="4"/>
    </row>
    <row r="783" ht="15.75" customHeight="1">
      <c r="A783" s="4"/>
      <c r="D783" s="4"/>
      <c r="E783" s="4"/>
      <c r="F783" s="4"/>
      <c r="H783" s="4"/>
      <c r="I783" s="4"/>
      <c r="N783" s="4"/>
      <c r="S783" s="4"/>
      <c r="W783" s="4"/>
      <c r="X783" s="4" t="s">
        <v>32</v>
      </c>
      <c r="Y783" s="4"/>
    </row>
    <row r="784" ht="15.75" customHeight="1">
      <c r="A784" s="4"/>
      <c r="D784" s="4"/>
      <c r="E784" s="4"/>
      <c r="F784" s="4"/>
      <c r="H784" s="4"/>
      <c r="I784" s="4"/>
      <c r="N784" s="4"/>
      <c r="S784" s="4"/>
      <c r="W784" s="4"/>
      <c r="X784" s="4" t="s">
        <v>32</v>
      </c>
      <c r="Y784" s="4"/>
    </row>
    <row r="785" ht="15.75" customHeight="1">
      <c r="A785" s="4"/>
      <c r="D785" s="4"/>
      <c r="E785" s="4"/>
      <c r="F785" s="4"/>
      <c r="H785" s="4"/>
      <c r="I785" s="4"/>
      <c r="N785" s="4"/>
      <c r="S785" s="4"/>
      <c r="W785" s="4"/>
      <c r="X785" s="4" t="s">
        <v>32</v>
      </c>
      <c r="Y785" s="4"/>
    </row>
    <row r="786" ht="15.75" customHeight="1">
      <c r="A786" s="4"/>
      <c r="D786" s="4"/>
      <c r="E786" s="4"/>
      <c r="F786" s="4"/>
      <c r="H786" s="4"/>
      <c r="I786" s="4"/>
      <c r="N786" s="4"/>
      <c r="S786" s="4"/>
      <c r="W786" s="4"/>
      <c r="X786" s="4" t="s">
        <v>32</v>
      </c>
      <c r="Y786" s="4"/>
    </row>
    <row r="787" ht="15.75" customHeight="1">
      <c r="A787" s="4"/>
      <c r="D787" s="4"/>
      <c r="E787" s="4"/>
      <c r="F787" s="4"/>
      <c r="H787" s="4"/>
      <c r="I787" s="4"/>
      <c r="N787" s="4"/>
      <c r="S787" s="4"/>
      <c r="W787" s="4"/>
      <c r="X787" s="4" t="s">
        <v>32</v>
      </c>
      <c r="Y787" s="4"/>
    </row>
    <row r="788" ht="15.75" customHeight="1">
      <c r="A788" s="4"/>
      <c r="D788" s="4"/>
      <c r="E788" s="4"/>
      <c r="F788" s="4"/>
      <c r="H788" s="4"/>
      <c r="I788" s="4"/>
      <c r="N788" s="4"/>
      <c r="S788" s="4"/>
      <c r="W788" s="4"/>
      <c r="X788" s="4" t="s">
        <v>32</v>
      </c>
      <c r="Y788" s="4"/>
    </row>
    <row r="789" ht="15.75" customHeight="1">
      <c r="A789" s="4"/>
      <c r="D789" s="4"/>
      <c r="E789" s="4"/>
      <c r="F789" s="4"/>
      <c r="H789" s="4"/>
      <c r="I789" s="4"/>
      <c r="N789" s="4"/>
      <c r="S789" s="4"/>
      <c r="W789" s="4"/>
      <c r="X789" s="4" t="s">
        <v>32</v>
      </c>
      <c r="Y789" s="4"/>
    </row>
    <row r="790" ht="15.75" customHeight="1">
      <c r="A790" s="4"/>
      <c r="D790" s="4"/>
      <c r="E790" s="4"/>
      <c r="F790" s="4"/>
      <c r="H790" s="4"/>
      <c r="I790" s="4"/>
      <c r="N790" s="4"/>
      <c r="S790" s="4"/>
      <c r="W790" s="4"/>
      <c r="X790" s="4" t="s">
        <v>32</v>
      </c>
      <c r="Y790" s="4"/>
    </row>
    <row r="791" ht="15.75" customHeight="1">
      <c r="A791" s="4"/>
      <c r="D791" s="4"/>
      <c r="E791" s="4"/>
      <c r="F791" s="4"/>
      <c r="H791" s="4"/>
      <c r="I791" s="4"/>
      <c r="N791" s="4"/>
      <c r="S791" s="4"/>
      <c r="W791" s="4"/>
      <c r="X791" s="4" t="s">
        <v>32</v>
      </c>
      <c r="Y791" s="4"/>
    </row>
    <row r="792" ht="15.75" customHeight="1">
      <c r="A792" s="4"/>
      <c r="D792" s="4"/>
      <c r="E792" s="4"/>
      <c r="F792" s="4"/>
      <c r="H792" s="4"/>
      <c r="I792" s="4"/>
      <c r="N792" s="4"/>
      <c r="S792" s="4"/>
      <c r="W792" s="4"/>
      <c r="X792" s="4" t="s">
        <v>32</v>
      </c>
      <c r="Y792" s="4"/>
    </row>
    <row r="793" ht="15.75" customHeight="1">
      <c r="A793" s="4"/>
      <c r="D793" s="4"/>
      <c r="E793" s="4"/>
      <c r="F793" s="4"/>
      <c r="H793" s="4"/>
      <c r="I793" s="4"/>
      <c r="N793" s="4"/>
      <c r="S793" s="4"/>
      <c r="W793" s="4"/>
      <c r="X793" s="4" t="s">
        <v>32</v>
      </c>
      <c r="Y793" s="4"/>
    </row>
    <row r="794" ht="15.75" customHeight="1">
      <c r="A794" s="4"/>
      <c r="D794" s="4"/>
      <c r="E794" s="4"/>
      <c r="F794" s="4"/>
      <c r="H794" s="4"/>
      <c r="I794" s="4"/>
      <c r="N794" s="4"/>
      <c r="S794" s="4"/>
      <c r="W794" s="4"/>
      <c r="X794" s="4" t="s">
        <v>32</v>
      </c>
      <c r="Y794" s="4"/>
    </row>
    <row r="795" ht="15.75" customHeight="1">
      <c r="A795" s="4"/>
      <c r="D795" s="4"/>
      <c r="E795" s="4"/>
      <c r="F795" s="4"/>
      <c r="H795" s="4"/>
      <c r="I795" s="4"/>
      <c r="N795" s="4"/>
      <c r="S795" s="4"/>
      <c r="W795" s="4"/>
      <c r="X795" s="4" t="s">
        <v>32</v>
      </c>
      <c r="Y795" s="4"/>
    </row>
    <row r="796" ht="15.75" customHeight="1">
      <c r="A796" s="4"/>
      <c r="D796" s="4"/>
      <c r="E796" s="4"/>
      <c r="F796" s="4"/>
      <c r="H796" s="4"/>
      <c r="I796" s="4"/>
      <c r="N796" s="4"/>
      <c r="S796" s="4"/>
      <c r="W796" s="4"/>
      <c r="X796" s="4" t="s">
        <v>32</v>
      </c>
      <c r="Y796" s="4"/>
    </row>
    <row r="797" ht="15.75" customHeight="1">
      <c r="A797" s="4"/>
      <c r="D797" s="4"/>
      <c r="E797" s="4"/>
      <c r="F797" s="4"/>
      <c r="H797" s="4"/>
      <c r="I797" s="4"/>
      <c r="N797" s="4"/>
      <c r="S797" s="4"/>
      <c r="W797" s="4"/>
      <c r="X797" s="4" t="s">
        <v>32</v>
      </c>
      <c r="Y797" s="4"/>
    </row>
    <row r="798" ht="15.75" customHeight="1">
      <c r="A798" s="4"/>
      <c r="D798" s="4"/>
      <c r="E798" s="4"/>
      <c r="F798" s="4"/>
      <c r="H798" s="4"/>
      <c r="I798" s="4"/>
      <c r="N798" s="4"/>
      <c r="S798" s="4"/>
      <c r="W798" s="4"/>
      <c r="X798" s="4" t="s">
        <v>32</v>
      </c>
      <c r="Y798" s="4"/>
    </row>
    <row r="799" ht="15.75" customHeight="1">
      <c r="A799" s="4"/>
      <c r="D799" s="4"/>
      <c r="E799" s="4"/>
      <c r="F799" s="4"/>
      <c r="H799" s="4"/>
      <c r="I799" s="4"/>
      <c r="N799" s="4"/>
      <c r="S799" s="4"/>
      <c r="W799" s="4"/>
      <c r="X799" s="4" t="s">
        <v>32</v>
      </c>
      <c r="Y799" s="4"/>
    </row>
    <row r="800" ht="15.75" customHeight="1">
      <c r="A800" s="4"/>
      <c r="D800" s="4"/>
      <c r="E800" s="4"/>
      <c r="F800" s="4"/>
      <c r="H800" s="4"/>
      <c r="I800" s="4"/>
      <c r="N800" s="4"/>
      <c r="S800" s="4"/>
      <c r="W800" s="4"/>
      <c r="X800" s="4" t="s">
        <v>32</v>
      </c>
      <c r="Y800" s="4"/>
    </row>
    <row r="801" ht="15.75" customHeight="1">
      <c r="A801" s="4"/>
      <c r="D801" s="4"/>
      <c r="E801" s="4"/>
      <c r="F801" s="4"/>
      <c r="H801" s="4"/>
      <c r="I801" s="4"/>
      <c r="N801" s="4"/>
      <c r="S801" s="4"/>
      <c r="W801" s="4"/>
      <c r="X801" s="4" t="s">
        <v>32</v>
      </c>
      <c r="Y801" s="4"/>
    </row>
    <row r="802" ht="15.75" customHeight="1">
      <c r="A802" s="4"/>
      <c r="D802" s="4"/>
      <c r="E802" s="4"/>
      <c r="F802" s="4"/>
      <c r="H802" s="4"/>
      <c r="I802" s="4"/>
      <c r="N802" s="4"/>
      <c r="S802" s="4"/>
      <c r="W802" s="4"/>
      <c r="X802" s="4" t="s">
        <v>32</v>
      </c>
      <c r="Y802" s="4"/>
    </row>
    <row r="803" ht="15.75" customHeight="1">
      <c r="A803" s="4"/>
      <c r="D803" s="4"/>
      <c r="E803" s="4"/>
      <c r="F803" s="4"/>
      <c r="H803" s="4"/>
      <c r="I803" s="4"/>
      <c r="N803" s="4"/>
      <c r="S803" s="4"/>
      <c r="W803" s="4"/>
      <c r="X803" s="4" t="s">
        <v>32</v>
      </c>
      <c r="Y803" s="4"/>
    </row>
    <row r="804" ht="15.75" customHeight="1">
      <c r="A804" s="4"/>
      <c r="D804" s="4"/>
      <c r="E804" s="4"/>
      <c r="F804" s="4"/>
      <c r="H804" s="4"/>
      <c r="I804" s="4"/>
      <c r="N804" s="4"/>
      <c r="S804" s="4"/>
      <c r="W804" s="4"/>
      <c r="X804" s="4" t="s">
        <v>32</v>
      </c>
      <c r="Y804" s="4"/>
    </row>
    <row r="805" ht="15.75" customHeight="1">
      <c r="A805" s="4"/>
      <c r="D805" s="4"/>
      <c r="E805" s="4"/>
      <c r="F805" s="4"/>
      <c r="H805" s="4"/>
      <c r="I805" s="4"/>
      <c r="N805" s="4"/>
      <c r="S805" s="4"/>
      <c r="W805" s="4"/>
      <c r="X805" s="4" t="s">
        <v>32</v>
      </c>
      <c r="Y805" s="4"/>
    </row>
    <row r="806" ht="15.75" customHeight="1">
      <c r="A806" s="4"/>
      <c r="D806" s="4"/>
      <c r="E806" s="4"/>
      <c r="F806" s="4"/>
      <c r="H806" s="4"/>
      <c r="I806" s="4"/>
      <c r="N806" s="4"/>
      <c r="S806" s="4"/>
      <c r="W806" s="4"/>
      <c r="X806" s="4" t="s">
        <v>32</v>
      </c>
      <c r="Y806" s="4"/>
    </row>
    <row r="807" ht="15.75" customHeight="1">
      <c r="A807" s="4"/>
      <c r="D807" s="4"/>
      <c r="E807" s="4"/>
      <c r="F807" s="4"/>
      <c r="H807" s="4"/>
      <c r="I807" s="4"/>
      <c r="N807" s="4"/>
      <c r="S807" s="4"/>
      <c r="W807" s="4"/>
      <c r="X807" s="4" t="s">
        <v>32</v>
      </c>
      <c r="Y807" s="4"/>
    </row>
    <row r="808" ht="15.75" customHeight="1">
      <c r="A808" s="4"/>
      <c r="D808" s="4"/>
      <c r="E808" s="4"/>
      <c r="F808" s="4"/>
      <c r="H808" s="4"/>
      <c r="I808" s="4"/>
      <c r="N808" s="4"/>
      <c r="S808" s="4"/>
      <c r="W808" s="4"/>
      <c r="X808" s="4" t="s">
        <v>32</v>
      </c>
      <c r="Y808" s="4"/>
    </row>
    <row r="809" ht="15.75" customHeight="1">
      <c r="A809" s="4"/>
      <c r="D809" s="4"/>
      <c r="E809" s="4"/>
      <c r="F809" s="4"/>
      <c r="H809" s="4"/>
      <c r="I809" s="4"/>
      <c r="N809" s="4"/>
      <c r="S809" s="4"/>
      <c r="W809" s="4"/>
      <c r="X809" s="4" t="s">
        <v>32</v>
      </c>
      <c r="Y809" s="4"/>
    </row>
    <row r="810" ht="15.75" customHeight="1">
      <c r="A810" s="4"/>
      <c r="D810" s="4"/>
      <c r="E810" s="4"/>
      <c r="F810" s="4"/>
      <c r="H810" s="4"/>
      <c r="I810" s="4"/>
      <c r="N810" s="4"/>
      <c r="S810" s="4"/>
      <c r="W810" s="4"/>
      <c r="X810" s="4" t="s">
        <v>32</v>
      </c>
      <c r="Y810" s="4"/>
    </row>
    <row r="811" ht="15.75" customHeight="1">
      <c r="A811" s="4"/>
      <c r="D811" s="4"/>
      <c r="E811" s="4"/>
      <c r="F811" s="4"/>
      <c r="H811" s="4"/>
      <c r="I811" s="4"/>
      <c r="N811" s="4"/>
      <c r="S811" s="4"/>
      <c r="W811" s="4"/>
      <c r="X811" s="4" t="s">
        <v>32</v>
      </c>
      <c r="Y811" s="4"/>
    </row>
    <row r="812" ht="15.75" customHeight="1">
      <c r="A812" s="4"/>
      <c r="D812" s="4"/>
      <c r="E812" s="4"/>
      <c r="F812" s="4"/>
      <c r="H812" s="4"/>
      <c r="I812" s="4"/>
      <c r="N812" s="4"/>
      <c r="S812" s="4"/>
      <c r="W812" s="4"/>
      <c r="X812" s="4" t="s">
        <v>32</v>
      </c>
      <c r="Y812" s="4"/>
    </row>
    <row r="813" ht="15.75" customHeight="1">
      <c r="A813" s="4"/>
      <c r="D813" s="4"/>
      <c r="E813" s="4"/>
      <c r="F813" s="4"/>
      <c r="H813" s="4"/>
      <c r="I813" s="4"/>
      <c r="N813" s="4"/>
      <c r="S813" s="4"/>
      <c r="W813" s="4"/>
      <c r="X813" s="4" t="s">
        <v>32</v>
      </c>
      <c r="Y813" s="4"/>
    </row>
    <row r="814" ht="15.75" customHeight="1">
      <c r="A814" s="4"/>
      <c r="D814" s="4"/>
      <c r="E814" s="4"/>
      <c r="F814" s="4"/>
      <c r="H814" s="4"/>
      <c r="I814" s="4"/>
      <c r="N814" s="4"/>
      <c r="S814" s="4"/>
      <c r="W814" s="4"/>
      <c r="X814" s="4" t="s">
        <v>32</v>
      </c>
      <c r="Y814" s="4"/>
    </row>
    <row r="815" ht="15.75" customHeight="1">
      <c r="A815" s="4"/>
      <c r="D815" s="4"/>
      <c r="E815" s="4"/>
      <c r="F815" s="4"/>
      <c r="H815" s="4"/>
      <c r="I815" s="4"/>
      <c r="N815" s="4"/>
      <c r="S815" s="4"/>
      <c r="W815" s="4"/>
      <c r="X815" s="4" t="s">
        <v>32</v>
      </c>
      <c r="Y815" s="4"/>
    </row>
    <row r="816" ht="15.75" customHeight="1">
      <c r="A816" s="4"/>
      <c r="D816" s="4"/>
      <c r="E816" s="4"/>
      <c r="F816" s="4"/>
      <c r="H816" s="4"/>
      <c r="I816" s="4"/>
      <c r="N816" s="4"/>
      <c r="S816" s="4"/>
      <c r="W816" s="4"/>
      <c r="X816" s="4" t="s">
        <v>32</v>
      </c>
      <c r="Y816" s="4"/>
    </row>
    <row r="817" ht="15.75" customHeight="1">
      <c r="A817" s="4"/>
      <c r="D817" s="4"/>
      <c r="E817" s="4"/>
      <c r="F817" s="4"/>
      <c r="H817" s="4"/>
      <c r="I817" s="4"/>
      <c r="N817" s="4"/>
      <c r="S817" s="4"/>
      <c r="W817" s="4"/>
      <c r="X817" s="4" t="s">
        <v>32</v>
      </c>
      <c r="Y817" s="4"/>
    </row>
    <row r="818" ht="15.75" customHeight="1">
      <c r="A818" s="4"/>
      <c r="D818" s="4"/>
      <c r="E818" s="4"/>
      <c r="F818" s="4"/>
      <c r="H818" s="4"/>
      <c r="I818" s="4"/>
      <c r="N818" s="4"/>
      <c r="S818" s="4"/>
      <c r="W818" s="4"/>
      <c r="X818" s="4" t="s">
        <v>32</v>
      </c>
      <c r="Y818" s="4"/>
    </row>
    <row r="819" ht="15.75" customHeight="1">
      <c r="A819" s="4"/>
      <c r="D819" s="4"/>
      <c r="E819" s="4"/>
      <c r="F819" s="4"/>
      <c r="H819" s="4"/>
      <c r="I819" s="4"/>
      <c r="N819" s="4"/>
      <c r="S819" s="4"/>
      <c r="W819" s="4"/>
      <c r="X819" s="4" t="s">
        <v>32</v>
      </c>
      <c r="Y819" s="4"/>
    </row>
    <row r="820" ht="15.75" customHeight="1">
      <c r="A820" s="4"/>
      <c r="D820" s="4"/>
      <c r="E820" s="4"/>
      <c r="F820" s="4"/>
      <c r="H820" s="4"/>
      <c r="I820" s="4"/>
      <c r="N820" s="4"/>
      <c r="S820" s="4"/>
      <c r="W820" s="4"/>
      <c r="X820" s="4" t="s">
        <v>32</v>
      </c>
      <c r="Y820" s="4"/>
    </row>
    <row r="821" ht="15.75" customHeight="1">
      <c r="A821" s="4"/>
      <c r="D821" s="4"/>
      <c r="E821" s="4"/>
      <c r="F821" s="4"/>
      <c r="H821" s="4"/>
      <c r="I821" s="4"/>
      <c r="N821" s="4"/>
      <c r="S821" s="4"/>
      <c r="W821" s="4"/>
      <c r="X821" s="4" t="s">
        <v>32</v>
      </c>
      <c r="Y821" s="4"/>
    </row>
    <row r="822" ht="15.75" customHeight="1">
      <c r="A822" s="4"/>
      <c r="D822" s="4"/>
      <c r="E822" s="4"/>
      <c r="F822" s="4"/>
      <c r="H822" s="4"/>
      <c r="I822" s="4"/>
      <c r="N822" s="4"/>
      <c r="S822" s="4"/>
      <c r="W822" s="4"/>
      <c r="X822" s="4" t="s">
        <v>32</v>
      </c>
      <c r="Y822" s="4"/>
    </row>
    <row r="823" ht="15.75" customHeight="1">
      <c r="A823" s="4"/>
      <c r="D823" s="4"/>
      <c r="E823" s="4"/>
      <c r="F823" s="4"/>
      <c r="H823" s="4"/>
      <c r="I823" s="4"/>
      <c r="N823" s="4"/>
      <c r="S823" s="4"/>
      <c r="W823" s="4"/>
      <c r="X823" s="4" t="s">
        <v>32</v>
      </c>
      <c r="Y823" s="4"/>
    </row>
    <row r="824" ht="15.75" customHeight="1">
      <c r="A824" s="4"/>
      <c r="D824" s="4"/>
      <c r="E824" s="4"/>
      <c r="F824" s="4"/>
      <c r="H824" s="4"/>
      <c r="I824" s="4"/>
      <c r="N824" s="4"/>
      <c r="S824" s="4"/>
      <c r="W824" s="4"/>
      <c r="X824" s="4" t="s">
        <v>32</v>
      </c>
      <c r="Y824" s="4"/>
    </row>
    <row r="825" ht="15.75" customHeight="1">
      <c r="A825" s="4"/>
      <c r="D825" s="4"/>
      <c r="E825" s="4"/>
      <c r="F825" s="4"/>
      <c r="H825" s="4"/>
      <c r="I825" s="4"/>
      <c r="N825" s="4"/>
      <c r="S825" s="4"/>
      <c r="W825" s="4"/>
      <c r="X825" s="4" t="s">
        <v>32</v>
      </c>
      <c r="Y825" s="4"/>
    </row>
    <row r="826" ht="15.75" customHeight="1">
      <c r="A826" s="4"/>
      <c r="D826" s="4"/>
      <c r="E826" s="4"/>
      <c r="F826" s="4"/>
      <c r="H826" s="4"/>
      <c r="I826" s="4"/>
      <c r="N826" s="4"/>
      <c r="S826" s="4"/>
      <c r="W826" s="4"/>
      <c r="X826" s="4" t="s">
        <v>32</v>
      </c>
      <c r="Y826" s="4"/>
    </row>
    <row r="827" ht="15.75" customHeight="1">
      <c r="A827" s="4"/>
      <c r="D827" s="4"/>
      <c r="E827" s="4"/>
      <c r="F827" s="4"/>
      <c r="H827" s="4"/>
      <c r="I827" s="4"/>
      <c r="N827" s="4"/>
      <c r="S827" s="4"/>
      <c r="W827" s="4"/>
      <c r="X827" s="4" t="s">
        <v>32</v>
      </c>
      <c r="Y827" s="4"/>
    </row>
    <row r="828" ht="15.75" customHeight="1">
      <c r="A828" s="4"/>
      <c r="D828" s="4"/>
      <c r="E828" s="4"/>
      <c r="F828" s="4"/>
      <c r="H828" s="4"/>
      <c r="I828" s="4"/>
      <c r="N828" s="4"/>
      <c r="S828" s="4"/>
      <c r="W828" s="4"/>
      <c r="X828" s="4" t="s">
        <v>32</v>
      </c>
      <c r="Y828" s="4"/>
    </row>
    <row r="829" ht="15.75" customHeight="1">
      <c r="A829" s="4"/>
      <c r="D829" s="4"/>
      <c r="E829" s="4"/>
      <c r="F829" s="4"/>
      <c r="H829" s="4"/>
      <c r="I829" s="4"/>
      <c r="N829" s="4"/>
      <c r="S829" s="4"/>
      <c r="W829" s="4"/>
      <c r="X829" s="4" t="s">
        <v>32</v>
      </c>
      <c r="Y829" s="4"/>
    </row>
    <row r="830" ht="15.75" customHeight="1">
      <c r="A830" s="4"/>
      <c r="D830" s="4"/>
      <c r="E830" s="4"/>
      <c r="F830" s="4"/>
      <c r="H830" s="4"/>
      <c r="I830" s="4"/>
      <c r="N830" s="4"/>
      <c r="S830" s="4"/>
      <c r="W830" s="4"/>
      <c r="X830" s="4" t="s">
        <v>32</v>
      </c>
      <c r="Y830" s="4"/>
    </row>
    <row r="831" ht="15.75" customHeight="1">
      <c r="A831" s="4"/>
      <c r="D831" s="4"/>
      <c r="E831" s="4"/>
      <c r="F831" s="4"/>
      <c r="H831" s="4"/>
      <c r="I831" s="4"/>
      <c r="N831" s="4"/>
      <c r="S831" s="4"/>
      <c r="W831" s="4"/>
      <c r="X831" s="4" t="s">
        <v>32</v>
      </c>
      <c r="Y831" s="4"/>
    </row>
    <row r="832" ht="15.75" customHeight="1">
      <c r="A832" s="4"/>
      <c r="D832" s="4"/>
      <c r="E832" s="4"/>
      <c r="F832" s="4"/>
      <c r="H832" s="4"/>
      <c r="I832" s="4"/>
      <c r="N832" s="4"/>
      <c r="S832" s="4"/>
      <c r="W832" s="4"/>
      <c r="X832" s="4" t="s">
        <v>32</v>
      </c>
      <c r="Y832" s="4"/>
    </row>
    <row r="833" ht="15.75" customHeight="1">
      <c r="A833" s="4"/>
      <c r="D833" s="4"/>
      <c r="E833" s="4"/>
      <c r="F833" s="4"/>
      <c r="H833" s="4"/>
      <c r="I833" s="4"/>
      <c r="N833" s="4"/>
      <c r="S833" s="4"/>
      <c r="W833" s="4"/>
      <c r="X833" s="4" t="s">
        <v>32</v>
      </c>
      <c r="Y833" s="4"/>
    </row>
    <row r="834" ht="15.75" customHeight="1">
      <c r="A834" s="4"/>
      <c r="D834" s="4"/>
      <c r="E834" s="4"/>
      <c r="F834" s="4"/>
      <c r="H834" s="4"/>
      <c r="I834" s="4"/>
      <c r="N834" s="4"/>
      <c r="S834" s="4"/>
      <c r="W834" s="4"/>
      <c r="X834" s="4" t="s">
        <v>32</v>
      </c>
      <c r="Y834" s="4"/>
    </row>
    <row r="835" ht="15.75" customHeight="1">
      <c r="A835" s="4"/>
      <c r="D835" s="4"/>
      <c r="E835" s="4"/>
      <c r="F835" s="4"/>
      <c r="H835" s="4"/>
      <c r="I835" s="4"/>
      <c r="N835" s="4"/>
      <c r="S835" s="4"/>
      <c r="W835" s="4"/>
      <c r="X835" s="4" t="s">
        <v>32</v>
      </c>
      <c r="Y835" s="4"/>
    </row>
    <row r="836" ht="15.75" customHeight="1">
      <c r="A836" s="4"/>
      <c r="D836" s="4"/>
      <c r="E836" s="4"/>
      <c r="F836" s="4"/>
      <c r="H836" s="4"/>
      <c r="I836" s="4"/>
      <c r="N836" s="4"/>
      <c r="S836" s="4"/>
      <c r="W836" s="4"/>
      <c r="X836" s="4" t="s">
        <v>32</v>
      </c>
      <c r="Y836" s="4"/>
    </row>
    <row r="837" ht="15.75" customHeight="1">
      <c r="A837" s="4"/>
      <c r="D837" s="4"/>
      <c r="E837" s="4"/>
      <c r="F837" s="4"/>
      <c r="H837" s="4"/>
      <c r="I837" s="4"/>
      <c r="N837" s="4"/>
      <c r="S837" s="4"/>
      <c r="W837" s="4"/>
      <c r="X837" s="4" t="s">
        <v>32</v>
      </c>
      <c r="Y837" s="4"/>
    </row>
    <row r="838" ht="15.75" customHeight="1">
      <c r="A838" s="4"/>
      <c r="D838" s="4"/>
      <c r="E838" s="4"/>
      <c r="F838" s="4"/>
      <c r="H838" s="4"/>
      <c r="I838" s="4"/>
      <c r="N838" s="4"/>
      <c r="S838" s="4"/>
      <c r="W838" s="4"/>
      <c r="X838" s="4" t="s">
        <v>32</v>
      </c>
      <c r="Y838" s="4"/>
    </row>
    <row r="839" ht="15.75" customHeight="1">
      <c r="A839" s="4"/>
      <c r="D839" s="4"/>
      <c r="E839" s="4"/>
      <c r="F839" s="4"/>
      <c r="H839" s="4"/>
      <c r="I839" s="4"/>
      <c r="N839" s="4"/>
      <c r="S839" s="4"/>
      <c r="W839" s="4"/>
      <c r="X839" s="4" t="s">
        <v>32</v>
      </c>
      <c r="Y839" s="4"/>
    </row>
    <row r="840" ht="15.75" customHeight="1">
      <c r="A840" s="4"/>
      <c r="D840" s="4"/>
      <c r="E840" s="4"/>
      <c r="F840" s="4"/>
      <c r="H840" s="4"/>
      <c r="I840" s="4"/>
      <c r="N840" s="4"/>
      <c r="S840" s="4"/>
      <c r="W840" s="4"/>
      <c r="X840" s="4" t="s">
        <v>32</v>
      </c>
      <c r="Y840" s="4"/>
    </row>
    <row r="841" ht="15.75" customHeight="1">
      <c r="A841" s="4"/>
      <c r="D841" s="4"/>
      <c r="E841" s="4"/>
      <c r="F841" s="4"/>
      <c r="H841" s="4"/>
      <c r="I841" s="4"/>
      <c r="N841" s="4"/>
      <c r="S841" s="4"/>
      <c r="W841" s="4"/>
      <c r="X841" s="4" t="s">
        <v>32</v>
      </c>
      <c r="Y841" s="4"/>
    </row>
    <row r="842" ht="15.75" customHeight="1">
      <c r="A842" s="4"/>
      <c r="D842" s="4"/>
      <c r="E842" s="4"/>
      <c r="F842" s="4"/>
      <c r="H842" s="4"/>
      <c r="I842" s="4"/>
      <c r="N842" s="4"/>
      <c r="S842" s="4"/>
      <c r="W842" s="4"/>
      <c r="X842" s="4" t="s">
        <v>32</v>
      </c>
      <c r="Y842" s="4"/>
    </row>
    <row r="843" ht="15.75" customHeight="1">
      <c r="A843" s="4"/>
      <c r="D843" s="4"/>
      <c r="E843" s="4"/>
      <c r="F843" s="4"/>
      <c r="H843" s="4"/>
      <c r="I843" s="4"/>
      <c r="N843" s="4"/>
      <c r="S843" s="4"/>
      <c r="W843" s="4"/>
      <c r="X843" s="4" t="s">
        <v>32</v>
      </c>
      <c r="Y843" s="4"/>
    </row>
    <row r="844" ht="15.75" customHeight="1">
      <c r="A844" s="4"/>
      <c r="D844" s="4"/>
      <c r="E844" s="4"/>
      <c r="F844" s="4"/>
      <c r="H844" s="4"/>
      <c r="I844" s="4"/>
      <c r="N844" s="4"/>
      <c r="S844" s="4"/>
      <c r="W844" s="4"/>
      <c r="X844" s="4" t="s">
        <v>32</v>
      </c>
      <c r="Y844" s="4"/>
    </row>
    <row r="845" ht="15.75" customHeight="1">
      <c r="A845" s="4"/>
      <c r="D845" s="4"/>
      <c r="E845" s="4"/>
      <c r="F845" s="4"/>
      <c r="H845" s="4"/>
      <c r="I845" s="4"/>
      <c r="N845" s="4"/>
      <c r="S845" s="4"/>
      <c r="W845" s="4"/>
      <c r="X845" s="4" t="s">
        <v>32</v>
      </c>
      <c r="Y845" s="4"/>
    </row>
    <row r="846" ht="15.75" customHeight="1">
      <c r="A846" s="4"/>
      <c r="D846" s="4"/>
      <c r="E846" s="4"/>
      <c r="F846" s="4"/>
      <c r="H846" s="4"/>
      <c r="I846" s="4"/>
      <c r="N846" s="4"/>
      <c r="S846" s="4"/>
      <c r="W846" s="4"/>
      <c r="X846" s="4" t="s">
        <v>32</v>
      </c>
      <c r="Y846" s="4"/>
    </row>
    <row r="847" ht="15.75" customHeight="1">
      <c r="A847" s="4"/>
      <c r="D847" s="4"/>
      <c r="E847" s="4"/>
      <c r="F847" s="4"/>
      <c r="H847" s="4"/>
      <c r="I847" s="4"/>
      <c r="N847" s="4"/>
      <c r="S847" s="4"/>
      <c r="W847" s="4"/>
      <c r="X847" s="4" t="s">
        <v>32</v>
      </c>
      <c r="Y847" s="4"/>
    </row>
    <row r="848" ht="15.75" customHeight="1">
      <c r="A848" s="4"/>
      <c r="D848" s="4"/>
      <c r="E848" s="4"/>
      <c r="F848" s="4"/>
      <c r="H848" s="4"/>
      <c r="I848" s="4"/>
      <c r="N848" s="4"/>
      <c r="S848" s="4"/>
      <c r="W848" s="4"/>
      <c r="X848" s="4" t="s">
        <v>32</v>
      </c>
      <c r="Y848" s="4"/>
    </row>
    <row r="849" ht="15.75" customHeight="1">
      <c r="A849" s="4"/>
      <c r="D849" s="4"/>
      <c r="E849" s="4"/>
      <c r="F849" s="4"/>
      <c r="H849" s="4"/>
      <c r="I849" s="4"/>
      <c r="N849" s="4"/>
      <c r="S849" s="4"/>
      <c r="W849" s="4"/>
      <c r="X849" s="4" t="s">
        <v>32</v>
      </c>
      <c r="Y849" s="4"/>
    </row>
    <row r="850" ht="15.75" customHeight="1">
      <c r="A850" s="4"/>
      <c r="D850" s="4"/>
      <c r="E850" s="4"/>
      <c r="F850" s="4"/>
      <c r="H850" s="4"/>
      <c r="I850" s="4"/>
      <c r="N850" s="4"/>
      <c r="S850" s="4"/>
      <c r="W850" s="4"/>
      <c r="X850" s="4" t="s">
        <v>32</v>
      </c>
      <c r="Y850" s="4"/>
    </row>
    <row r="851" ht="15.75" customHeight="1">
      <c r="A851" s="4"/>
      <c r="D851" s="4"/>
      <c r="E851" s="4"/>
      <c r="F851" s="4"/>
      <c r="H851" s="4"/>
      <c r="I851" s="4"/>
      <c r="N851" s="4"/>
      <c r="S851" s="4"/>
      <c r="W851" s="4"/>
      <c r="X851" s="4" t="s">
        <v>32</v>
      </c>
      <c r="Y851" s="4"/>
    </row>
    <row r="852" ht="15.75" customHeight="1">
      <c r="A852" s="4"/>
      <c r="D852" s="4"/>
      <c r="E852" s="4"/>
      <c r="F852" s="4"/>
      <c r="H852" s="4"/>
      <c r="I852" s="4"/>
      <c r="N852" s="4"/>
      <c r="S852" s="4"/>
      <c r="W852" s="4"/>
      <c r="X852" s="4" t="s">
        <v>32</v>
      </c>
      <c r="Y852" s="4"/>
    </row>
    <row r="853" ht="15.75" customHeight="1">
      <c r="A853" s="4"/>
      <c r="D853" s="4"/>
      <c r="E853" s="4"/>
      <c r="F853" s="4"/>
      <c r="H853" s="4"/>
      <c r="I853" s="4"/>
      <c r="N853" s="4"/>
      <c r="S853" s="4"/>
      <c r="W853" s="4"/>
      <c r="X853" s="4" t="s">
        <v>32</v>
      </c>
      <c r="Y853" s="4"/>
    </row>
    <row r="854" ht="15.75" customHeight="1">
      <c r="A854" s="4"/>
      <c r="D854" s="4"/>
      <c r="E854" s="4"/>
      <c r="F854" s="4"/>
      <c r="H854" s="4"/>
      <c r="I854" s="4"/>
      <c r="N854" s="4"/>
      <c r="S854" s="4"/>
      <c r="W854" s="4"/>
      <c r="X854" s="4" t="s">
        <v>32</v>
      </c>
      <c r="Y854" s="4"/>
    </row>
    <row r="855" ht="15.75" customHeight="1">
      <c r="A855" s="4"/>
      <c r="D855" s="4"/>
      <c r="E855" s="4"/>
      <c r="F855" s="4"/>
      <c r="H855" s="4"/>
      <c r="I855" s="4"/>
      <c r="N855" s="4"/>
      <c r="S855" s="4"/>
      <c r="W855" s="4"/>
      <c r="X855" s="4" t="s">
        <v>32</v>
      </c>
      <c r="Y855" s="4"/>
    </row>
    <row r="856" ht="15.75" customHeight="1">
      <c r="A856" s="4"/>
      <c r="D856" s="4"/>
      <c r="E856" s="4"/>
      <c r="F856" s="4"/>
      <c r="H856" s="4"/>
      <c r="I856" s="4"/>
      <c r="N856" s="4"/>
      <c r="S856" s="4"/>
      <c r="W856" s="4"/>
      <c r="X856" s="4" t="s">
        <v>32</v>
      </c>
      <c r="Y856" s="4"/>
    </row>
    <row r="857" ht="15.75" customHeight="1">
      <c r="A857" s="4"/>
      <c r="D857" s="4"/>
      <c r="E857" s="4"/>
      <c r="F857" s="4"/>
      <c r="H857" s="4"/>
      <c r="I857" s="4"/>
      <c r="N857" s="4"/>
      <c r="S857" s="4"/>
      <c r="W857" s="4"/>
      <c r="X857" s="4" t="s">
        <v>32</v>
      </c>
      <c r="Y857" s="4"/>
    </row>
    <row r="858" ht="15.75" customHeight="1">
      <c r="A858" s="4"/>
      <c r="D858" s="4"/>
      <c r="E858" s="4"/>
      <c r="F858" s="4"/>
      <c r="H858" s="4"/>
      <c r="I858" s="4"/>
      <c r="N858" s="4"/>
      <c r="S858" s="4"/>
      <c r="W858" s="4"/>
      <c r="X858" s="4" t="s">
        <v>32</v>
      </c>
      <c r="Y858" s="4"/>
    </row>
    <row r="859" ht="15.75" customHeight="1">
      <c r="A859" s="4"/>
      <c r="D859" s="4"/>
      <c r="E859" s="4"/>
      <c r="F859" s="4"/>
      <c r="H859" s="4"/>
      <c r="I859" s="4"/>
      <c r="N859" s="4"/>
      <c r="S859" s="4"/>
      <c r="W859" s="4"/>
      <c r="X859" s="4" t="s">
        <v>32</v>
      </c>
      <c r="Y859" s="4"/>
    </row>
    <row r="860" ht="15.75" customHeight="1">
      <c r="A860" s="4"/>
      <c r="D860" s="4"/>
      <c r="E860" s="4"/>
      <c r="F860" s="4"/>
      <c r="H860" s="4"/>
      <c r="I860" s="4"/>
      <c r="N860" s="4"/>
      <c r="S860" s="4"/>
      <c r="W860" s="4"/>
      <c r="X860" s="4" t="s">
        <v>32</v>
      </c>
      <c r="Y860" s="4"/>
    </row>
    <row r="861" ht="15.75" customHeight="1">
      <c r="A861" s="4"/>
      <c r="D861" s="4"/>
      <c r="E861" s="4"/>
      <c r="F861" s="4"/>
      <c r="H861" s="4"/>
      <c r="I861" s="4"/>
      <c r="N861" s="4"/>
      <c r="S861" s="4"/>
      <c r="W861" s="4"/>
      <c r="X861" s="4" t="s">
        <v>32</v>
      </c>
      <c r="Y861" s="4"/>
    </row>
    <row r="862" ht="15.75" customHeight="1">
      <c r="A862" s="4"/>
      <c r="D862" s="4"/>
      <c r="E862" s="4"/>
      <c r="F862" s="4"/>
      <c r="H862" s="4"/>
      <c r="I862" s="4"/>
      <c r="N862" s="4"/>
      <c r="S862" s="4"/>
      <c r="W862" s="4"/>
      <c r="X862" s="4" t="s">
        <v>32</v>
      </c>
      <c r="Y862" s="4"/>
    </row>
    <row r="863" ht="15.75" customHeight="1">
      <c r="A863" s="4"/>
      <c r="D863" s="4"/>
      <c r="E863" s="4"/>
      <c r="F863" s="4"/>
      <c r="H863" s="4"/>
      <c r="I863" s="4"/>
      <c r="N863" s="4"/>
      <c r="S863" s="4"/>
      <c r="W863" s="4"/>
      <c r="X863" s="4" t="s">
        <v>32</v>
      </c>
      <c r="Y863" s="4"/>
    </row>
    <row r="864" ht="15.75" customHeight="1">
      <c r="A864" s="4"/>
      <c r="D864" s="4"/>
      <c r="E864" s="4"/>
      <c r="F864" s="4"/>
      <c r="H864" s="4"/>
      <c r="I864" s="4"/>
      <c r="N864" s="4"/>
      <c r="S864" s="4"/>
      <c r="W864" s="4"/>
      <c r="X864" s="4" t="s">
        <v>32</v>
      </c>
      <c r="Y864" s="4"/>
    </row>
    <row r="865" ht="15.75" customHeight="1">
      <c r="A865" s="4"/>
      <c r="D865" s="4"/>
      <c r="E865" s="4"/>
      <c r="F865" s="4"/>
      <c r="H865" s="4"/>
      <c r="I865" s="4"/>
      <c r="N865" s="4"/>
      <c r="S865" s="4"/>
      <c r="W865" s="4"/>
      <c r="X865" s="4" t="s">
        <v>32</v>
      </c>
      <c r="Y865" s="4"/>
    </row>
    <row r="866" ht="15.75" customHeight="1">
      <c r="A866" s="4"/>
      <c r="D866" s="4"/>
      <c r="E866" s="4"/>
      <c r="F866" s="4"/>
      <c r="H866" s="4"/>
      <c r="I866" s="4"/>
      <c r="N866" s="4"/>
      <c r="S866" s="4"/>
      <c r="W866" s="4"/>
      <c r="X866" s="4" t="s">
        <v>32</v>
      </c>
      <c r="Y866" s="4"/>
    </row>
    <row r="867" ht="15.75" customHeight="1">
      <c r="A867" s="4"/>
      <c r="D867" s="4"/>
      <c r="E867" s="4"/>
      <c r="F867" s="4"/>
      <c r="H867" s="4"/>
      <c r="I867" s="4"/>
      <c r="N867" s="4"/>
      <c r="S867" s="4"/>
      <c r="W867" s="4"/>
      <c r="X867" s="4" t="s">
        <v>32</v>
      </c>
      <c r="Y867" s="4"/>
    </row>
    <row r="868" ht="15.75" customHeight="1">
      <c r="A868" s="4"/>
      <c r="D868" s="4"/>
      <c r="E868" s="4"/>
      <c r="F868" s="4"/>
      <c r="H868" s="4"/>
      <c r="I868" s="4"/>
      <c r="N868" s="4"/>
      <c r="S868" s="4"/>
      <c r="W868" s="4"/>
      <c r="X868" s="4" t="s">
        <v>32</v>
      </c>
      <c r="Y868" s="4"/>
    </row>
    <row r="869" ht="15.75" customHeight="1">
      <c r="A869" s="4"/>
      <c r="D869" s="4"/>
      <c r="E869" s="4"/>
      <c r="F869" s="4"/>
      <c r="H869" s="4"/>
      <c r="I869" s="4"/>
      <c r="N869" s="4"/>
      <c r="S869" s="4"/>
      <c r="W869" s="4"/>
      <c r="X869" s="4" t="s">
        <v>32</v>
      </c>
      <c r="Y869" s="4"/>
    </row>
    <row r="870" ht="15.75" customHeight="1">
      <c r="A870" s="4"/>
      <c r="D870" s="4"/>
      <c r="E870" s="4"/>
      <c r="F870" s="4"/>
      <c r="H870" s="4"/>
      <c r="I870" s="4"/>
      <c r="N870" s="4"/>
      <c r="S870" s="4"/>
      <c r="W870" s="4"/>
      <c r="X870" s="4" t="s">
        <v>32</v>
      </c>
      <c r="Y870" s="4"/>
    </row>
    <row r="871" ht="15.75" customHeight="1">
      <c r="A871" s="4"/>
      <c r="D871" s="4"/>
      <c r="E871" s="4"/>
      <c r="F871" s="4"/>
      <c r="H871" s="4"/>
      <c r="I871" s="4"/>
      <c r="N871" s="4"/>
      <c r="S871" s="4"/>
      <c r="W871" s="4"/>
      <c r="X871" s="4" t="s">
        <v>32</v>
      </c>
      <c r="Y871" s="4"/>
    </row>
    <row r="872" ht="15.75" customHeight="1">
      <c r="A872" s="4"/>
      <c r="D872" s="4"/>
      <c r="E872" s="4"/>
      <c r="F872" s="4"/>
      <c r="H872" s="4"/>
      <c r="I872" s="4"/>
      <c r="N872" s="4"/>
      <c r="S872" s="4"/>
      <c r="W872" s="4"/>
      <c r="X872" s="4" t="s">
        <v>32</v>
      </c>
      <c r="Y872" s="4"/>
    </row>
    <row r="873" ht="15.75" customHeight="1">
      <c r="A873" s="4"/>
      <c r="D873" s="4"/>
      <c r="E873" s="4"/>
      <c r="F873" s="4"/>
      <c r="H873" s="4"/>
      <c r="I873" s="4"/>
      <c r="N873" s="4"/>
      <c r="S873" s="4"/>
      <c r="W873" s="4"/>
      <c r="X873" s="4" t="s">
        <v>32</v>
      </c>
      <c r="Y873" s="4"/>
    </row>
    <row r="874" ht="15.75" customHeight="1">
      <c r="A874" s="4"/>
      <c r="D874" s="4"/>
      <c r="E874" s="4"/>
      <c r="F874" s="4"/>
      <c r="H874" s="4"/>
      <c r="I874" s="4"/>
      <c r="N874" s="4"/>
      <c r="S874" s="4"/>
      <c r="W874" s="4"/>
      <c r="X874" s="4" t="s">
        <v>32</v>
      </c>
      <c r="Y874" s="4"/>
    </row>
    <row r="875" ht="15.75" customHeight="1">
      <c r="A875" s="4"/>
      <c r="D875" s="4"/>
      <c r="E875" s="4"/>
      <c r="F875" s="4"/>
      <c r="H875" s="4"/>
      <c r="I875" s="4"/>
      <c r="N875" s="4"/>
      <c r="S875" s="4"/>
      <c r="W875" s="4"/>
      <c r="X875" s="4" t="s">
        <v>32</v>
      </c>
      <c r="Y875" s="4"/>
    </row>
    <row r="876" ht="15.75" customHeight="1">
      <c r="A876" s="4"/>
      <c r="D876" s="4"/>
      <c r="E876" s="4"/>
      <c r="F876" s="4"/>
      <c r="H876" s="4"/>
      <c r="I876" s="4"/>
      <c r="N876" s="4"/>
      <c r="S876" s="4"/>
      <c r="W876" s="4"/>
      <c r="X876" s="4" t="s">
        <v>32</v>
      </c>
      <c r="Y876" s="4"/>
    </row>
    <row r="877" ht="15.75" customHeight="1">
      <c r="A877" s="4"/>
      <c r="D877" s="4"/>
      <c r="E877" s="4"/>
      <c r="F877" s="4"/>
      <c r="H877" s="4"/>
      <c r="I877" s="4"/>
      <c r="N877" s="4"/>
      <c r="S877" s="4"/>
      <c r="W877" s="4"/>
      <c r="X877" s="4" t="s">
        <v>32</v>
      </c>
      <c r="Y877" s="4"/>
    </row>
    <row r="878" ht="15.75" customHeight="1">
      <c r="A878" s="4"/>
      <c r="D878" s="4"/>
      <c r="E878" s="4"/>
      <c r="F878" s="4"/>
      <c r="H878" s="4"/>
      <c r="I878" s="4"/>
      <c r="N878" s="4"/>
      <c r="S878" s="4"/>
      <c r="W878" s="4"/>
      <c r="X878" s="4" t="s">
        <v>32</v>
      </c>
      <c r="Y878" s="4"/>
    </row>
    <row r="879" ht="15.75" customHeight="1">
      <c r="A879" s="4"/>
      <c r="D879" s="4"/>
      <c r="E879" s="4"/>
      <c r="F879" s="4"/>
      <c r="H879" s="4"/>
      <c r="I879" s="4"/>
      <c r="N879" s="4"/>
      <c r="S879" s="4"/>
      <c r="W879" s="4"/>
      <c r="X879" s="4" t="s">
        <v>32</v>
      </c>
      <c r="Y879" s="4"/>
    </row>
    <row r="880" ht="15.75" customHeight="1">
      <c r="A880" s="4"/>
      <c r="D880" s="4"/>
      <c r="E880" s="4"/>
      <c r="F880" s="4"/>
      <c r="H880" s="4"/>
      <c r="I880" s="4"/>
      <c r="N880" s="4"/>
      <c r="S880" s="4"/>
      <c r="W880" s="4"/>
      <c r="X880" s="4" t="s">
        <v>32</v>
      </c>
      <c r="Y880" s="4"/>
    </row>
    <row r="881" ht="15.75" customHeight="1">
      <c r="A881" s="4"/>
      <c r="D881" s="4"/>
      <c r="E881" s="4"/>
      <c r="F881" s="4"/>
      <c r="H881" s="4"/>
      <c r="I881" s="4"/>
      <c r="N881" s="4"/>
      <c r="S881" s="4"/>
      <c r="W881" s="4"/>
      <c r="X881" s="4" t="s">
        <v>32</v>
      </c>
      <c r="Y881" s="4"/>
    </row>
    <row r="882" ht="15.75" customHeight="1">
      <c r="A882" s="4"/>
      <c r="D882" s="4"/>
      <c r="E882" s="4"/>
      <c r="F882" s="4"/>
      <c r="H882" s="4"/>
      <c r="I882" s="4"/>
      <c r="N882" s="4"/>
      <c r="S882" s="4"/>
      <c r="W882" s="4"/>
      <c r="X882" s="4" t="s">
        <v>32</v>
      </c>
      <c r="Y882" s="4"/>
    </row>
    <row r="883" ht="15.75" customHeight="1">
      <c r="A883" s="4"/>
      <c r="D883" s="4"/>
      <c r="E883" s="4"/>
      <c r="F883" s="4"/>
      <c r="H883" s="4"/>
      <c r="I883" s="4"/>
      <c r="N883" s="4"/>
      <c r="S883" s="4"/>
      <c r="W883" s="4"/>
      <c r="X883" s="4" t="s">
        <v>32</v>
      </c>
      <c r="Y883" s="4"/>
    </row>
    <row r="884" ht="15.75" customHeight="1">
      <c r="A884" s="4"/>
      <c r="D884" s="4"/>
      <c r="E884" s="4"/>
      <c r="F884" s="4"/>
      <c r="H884" s="4"/>
      <c r="I884" s="4"/>
      <c r="N884" s="4"/>
      <c r="S884" s="4"/>
      <c r="W884" s="4"/>
      <c r="X884" s="4" t="s">
        <v>32</v>
      </c>
      <c r="Y884" s="4"/>
    </row>
    <row r="885" ht="15.75" customHeight="1">
      <c r="A885" s="4"/>
      <c r="D885" s="4"/>
      <c r="E885" s="4"/>
      <c r="F885" s="4"/>
      <c r="H885" s="4"/>
      <c r="I885" s="4"/>
      <c r="N885" s="4"/>
      <c r="S885" s="4"/>
      <c r="W885" s="4"/>
      <c r="X885" s="4" t="s">
        <v>32</v>
      </c>
      <c r="Y885" s="4"/>
    </row>
    <row r="886" ht="15.75" customHeight="1">
      <c r="A886" s="4"/>
      <c r="D886" s="4"/>
      <c r="E886" s="4"/>
      <c r="F886" s="4"/>
      <c r="H886" s="4"/>
      <c r="I886" s="4"/>
      <c r="N886" s="4"/>
      <c r="S886" s="4"/>
      <c r="W886" s="4"/>
      <c r="X886" s="4" t="s">
        <v>32</v>
      </c>
      <c r="Y886" s="4"/>
    </row>
    <row r="887" ht="15.75" customHeight="1">
      <c r="A887" s="4"/>
      <c r="D887" s="4"/>
      <c r="E887" s="4"/>
      <c r="F887" s="4"/>
      <c r="H887" s="4"/>
      <c r="I887" s="4"/>
      <c r="N887" s="4"/>
      <c r="S887" s="4"/>
      <c r="W887" s="4"/>
      <c r="X887" s="4" t="s">
        <v>32</v>
      </c>
      <c r="Y887" s="4"/>
    </row>
    <row r="888" ht="15.75" customHeight="1">
      <c r="A888" s="4"/>
      <c r="D888" s="4"/>
      <c r="E888" s="4"/>
      <c r="F888" s="4"/>
      <c r="H888" s="4"/>
      <c r="I888" s="4"/>
      <c r="N888" s="4"/>
      <c r="S888" s="4"/>
      <c r="W888" s="4"/>
      <c r="X888" s="4" t="s">
        <v>32</v>
      </c>
      <c r="Y888" s="4"/>
    </row>
    <row r="889" ht="15.75" customHeight="1">
      <c r="A889" s="4"/>
      <c r="D889" s="4"/>
      <c r="E889" s="4"/>
      <c r="F889" s="4"/>
      <c r="H889" s="4"/>
      <c r="I889" s="4"/>
      <c r="N889" s="4"/>
      <c r="S889" s="4"/>
      <c r="W889" s="4"/>
      <c r="X889" s="4" t="s">
        <v>32</v>
      </c>
      <c r="Y889" s="4"/>
    </row>
    <row r="890" ht="15.75" customHeight="1">
      <c r="A890" s="4"/>
      <c r="D890" s="4"/>
      <c r="E890" s="4"/>
      <c r="F890" s="4"/>
      <c r="H890" s="4"/>
      <c r="I890" s="4"/>
      <c r="N890" s="4"/>
      <c r="S890" s="4"/>
      <c r="W890" s="4"/>
      <c r="X890" s="4" t="s">
        <v>32</v>
      </c>
      <c r="Y890" s="4"/>
    </row>
    <row r="891" ht="15.75" customHeight="1">
      <c r="A891" s="4"/>
      <c r="D891" s="4"/>
      <c r="E891" s="4"/>
      <c r="F891" s="4"/>
      <c r="H891" s="4"/>
      <c r="I891" s="4"/>
      <c r="N891" s="4"/>
      <c r="S891" s="4"/>
      <c r="W891" s="4"/>
      <c r="X891" s="4" t="s">
        <v>32</v>
      </c>
      <c r="Y891" s="4"/>
    </row>
    <row r="892" ht="15.75" customHeight="1">
      <c r="A892" s="4"/>
      <c r="D892" s="4"/>
      <c r="E892" s="4"/>
      <c r="F892" s="4"/>
      <c r="H892" s="4"/>
      <c r="I892" s="4"/>
      <c r="N892" s="4"/>
      <c r="S892" s="4"/>
      <c r="W892" s="4"/>
      <c r="X892" s="4" t="s">
        <v>32</v>
      </c>
      <c r="Y892" s="4"/>
    </row>
    <row r="893" ht="15.75" customHeight="1">
      <c r="A893" s="4"/>
      <c r="D893" s="4"/>
      <c r="E893" s="4"/>
      <c r="F893" s="4"/>
      <c r="H893" s="4"/>
      <c r="I893" s="4"/>
      <c r="N893" s="4"/>
      <c r="S893" s="4"/>
      <c r="W893" s="4"/>
      <c r="X893" s="4" t="s">
        <v>32</v>
      </c>
      <c r="Y893" s="4"/>
    </row>
    <row r="894" ht="15.75" customHeight="1">
      <c r="A894" s="4"/>
      <c r="D894" s="4"/>
      <c r="E894" s="4"/>
      <c r="F894" s="4"/>
      <c r="H894" s="4"/>
      <c r="I894" s="4"/>
      <c r="N894" s="4"/>
      <c r="S894" s="4"/>
      <c r="W894" s="4"/>
      <c r="X894" s="4" t="s">
        <v>32</v>
      </c>
      <c r="Y894" s="4"/>
    </row>
    <row r="895" ht="15.75" customHeight="1">
      <c r="A895" s="4"/>
      <c r="D895" s="4"/>
      <c r="E895" s="4"/>
      <c r="F895" s="4"/>
      <c r="H895" s="4"/>
      <c r="I895" s="4"/>
      <c r="N895" s="4"/>
      <c r="S895" s="4"/>
      <c r="W895" s="4"/>
      <c r="X895" s="4" t="s">
        <v>32</v>
      </c>
      <c r="Y895" s="4"/>
    </row>
    <row r="896" ht="15.75" customHeight="1">
      <c r="A896" s="4"/>
      <c r="D896" s="4"/>
      <c r="E896" s="4"/>
      <c r="F896" s="4"/>
      <c r="H896" s="4"/>
      <c r="I896" s="4"/>
      <c r="N896" s="4"/>
      <c r="S896" s="4"/>
      <c r="W896" s="4"/>
      <c r="X896" s="4" t="s">
        <v>32</v>
      </c>
      <c r="Y896" s="4"/>
    </row>
    <row r="897" ht="15.75" customHeight="1">
      <c r="A897" s="4"/>
      <c r="D897" s="4"/>
      <c r="E897" s="4"/>
      <c r="F897" s="4"/>
      <c r="H897" s="4"/>
      <c r="I897" s="4"/>
      <c r="N897" s="4"/>
      <c r="S897" s="4"/>
      <c r="W897" s="4"/>
      <c r="X897" s="4" t="s">
        <v>32</v>
      </c>
      <c r="Y897" s="4"/>
    </row>
    <row r="898" ht="15.75" customHeight="1">
      <c r="A898" s="4"/>
      <c r="D898" s="4"/>
      <c r="E898" s="4"/>
      <c r="F898" s="4"/>
      <c r="H898" s="4"/>
      <c r="I898" s="4"/>
      <c r="N898" s="4"/>
      <c r="S898" s="4"/>
      <c r="W898" s="4"/>
      <c r="X898" s="4" t="s">
        <v>32</v>
      </c>
      <c r="Y898" s="4"/>
    </row>
    <row r="899" ht="15.75" customHeight="1">
      <c r="A899" s="4"/>
      <c r="D899" s="4"/>
      <c r="E899" s="4"/>
      <c r="F899" s="4"/>
      <c r="H899" s="4"/>
      <c r="I899" s="4"/>
      <c r="N899" s="4"/>
      <c r="S899" s="4"/>
      <c r="W899" s="4"/>
      <c r="X899" s="4" t="s">
        <v>32</v>
      </c>
      <c r="Y899" s="4"/>
    </row>
    <row r="900" ht="15.75" customHeight="1">
      <c r="A900" s="4"/>
      <c r="D900" s="4"/>
      <c r="E900" s="4"/>
      <c r="F900" s="4"/>
      <c r="H900" s="4"/>
      <c r="I900" s="4"/>
      <c r="N900" s="4"/>
      <c r="S900" s="4"/>
      <c r="W900" s="4"/>
      <c r="X900" s="4" t="s">
        <v>32</v>
      </c>
      <c r="Y900" s="4"/>
    </row>
    <row r="901" ht="15.75" customHeight="1">
      <c r="A901" s="4"/>
      <c r="D901" s="4"/>
      <c r="E901" s="4"/>
      <c r="F901" s="4"/>
      <c r="H901" s="4"/>
      <c r="I901" s="4"/>
      <c r="N901" s="4"/>
      <c r="S901" s="4"/>
      <c r="W901" s="4"/>
      <c r="X901" s="4" t="s">
        <v>32</v>
      </c>
      <c r="Y901" s="4"/>
    </row>
    <row r="902" ht="15.75" customHeight="1">
      <c r="A902" s="4"/>
      <c r="D902" s="4"/>
      <c r="E902" s="4"/>
      <c r="F902" s="4"/>
      <c r="H902" s="4"/>
      <c r="I902" s="4"/>
      <c r="N902" s="4"/>
      <c r="S902" s="4"/>
      <c r="W902" s="4"/>
      <c r="X902" s="4" t="s">
        <v>32</v>
      </c>
      <c r="Y902" s="4"/>
    </row>
    <row r="903" ht="15.75" customHeight="1">
      <c r="A903" s="4"/>
      <c r="D903" s="4"/>
      <c r="E903" s="4"/>
      <c r="F903" s="4"/>
      <c r="H903" s="4"/>
      <c r="I903" s="4"/>
      <c r="N903" s="4"/>
      <c r="S903" s="4"/>
      <c r="W903" s="4"/>
      <c r="X903" s="4" t="s">
        <v>32</v>
      </c>
      <c r="Y903" s="4"/>
    </row>
    <row r="904" ht="15.75" customHeight="1">
      <c r="A904" s="4"/>
      <c r="D904" s="4"/>
      <c r="E904" s="4"/>
      <c r="F904" s="4"/>
      <c r="H904" s="4"/>
      <c r="I904" s="4"/>
      <c r="N904" s="4"/>
      <c r="S904" s="4"/>
      <c r="W904" s="4"/>
      <c r="X904" s="4" t="s">
        <v>32</v>
      </c>
      <c r="Y904" s="4"/>
    </row>
    <row r="905" ht="15.75" customHeight="1">
      <c r="A905" s="4"/>
      <c r="D905" s="4"/>
      <c r="E905" s="4"/>
      <c r="F905" s="4"/>
      <c r="H905" s="4"/>
      <c r="I905" s="4"/>
      <c r="N905" s="4"/>
      <c r="S905" s="4"/>
      <c r="W905" s="4"/>
      <c r="X905" s="4" t="s">
        <v>32</v>
      </c>
      <c r="Y905" s="4"/>
    </row>
    <row r="906" ht="15.75" customHeight="1">
      <c r="A906" s="4"/>
      <c r="D906" s="4"/>
      <c r="E906" s="4"/>
      <c r="F906" s="4"/>
      <c r="H906" s="4"/>
      <c r="I906" s="4"/>
      <c r="N906" s="4"/>
      <c r="S906" s="4"/>
      <c r="W906" s="4"/>
      <c r="X906" s="4" t="s">
        <v>32</v>
      </c>
      <c r="Y906" s="4"/>
    </row>
    <row r="907" ht="15.75" customHeight="1">
      <c r="A907" s="4"/>
      <c r="D907" s="4"/>
      <c r="E907" s="4"/>
      <c r="F907" s="4"/>
      <c r="H907" s="4"/>
      <c r="I907" s="4"/>
      <c r="N907" s="4"/>
      <c r="S907" s="4"/>
      <c r="W907" s="4"/>
      <c r="X907" s="4" t="s">
        <v>32</v>
      </c>
      <c r="Y907" s="4"/>
    </row>
    <row r="908" ht="15.75" customHeight="1">
      <c r="A908" s="4"/>
      <c r="D908" s="4"/>
      <c r="E908" s="4"/>
      <c r="F908" s="4"/>
      <c r="H908" s="4"/>
      <c r="I908" s="4"/>
      <c r="N908" s="4"/>
      <c r="S908" s="4"/>
      <c r="W908" s="4"/>
      <c r="X908" s="4" t="s">
        <v>32</v>
      </c>
      <c r="Y908" s="4"/>
    </row>
    <row r="909" ht="15.75" customHeight="1">
      <c r="A909" s="4"/>
      <c r="D909" s="4"/>
      <c r="E909" s="4"/>
      <c r="F909" s="4"/>
      <c r="H909" s="4"/>
      <c r="I909" s="4"/>
      <c r="N909" s="4"/>
      <c r="S909" s="4"/>
      <c r="W909" s="4"/>
      <c r="X909" s="4" t="s">
        <v>32</v>
      </c>
      <c r="Y909" s="4"/>
    </row>
    <row r="910" ht="15.75" customHeight="1">
      <c r="A910" s="4"/>
      <c r="D910" s="4"/>
      <c r="E910" s="4"/>
      <c r="F910" s="4"/>
      <c r="H910" s="4"/>
      <c r="I910" s="4"/>
      <c r="N910" s="4"/>
      <c r="S910" s="4"/>
      <c r="W910" s="4"/>
      <c r="X910" s="4" t="s">
        <v>32</v>
      </c>
      <c r="Y910" s="4"/>
    </row>
    <row r="911" ht="15.75" customHeight="1">
      <c r="A911" s="4"/>
      <c r="D911" s="4"/>
      <c r="E911" s="4"/>
      <c r="F911" s="4"/>
      <c r="H911" s="4"/>
      <c r="I911" s="4"/>
      <c r="N911" s="4"/>
      <c r="S911" s="4"/>
      <c r="W911" s="4"/>
      <c r="X911" s="4" t="s">
        <v>32</v>
      </c>
      <c r="Y911" s="4"/>
    </row>
    <row r="912" ht="15.75" customHeight="1">
      <c r="A912" s="4"/>
      <c r="D912" s="4"/>
      <c r="E912" s="4"/>
      <c r="F912" s="4"/>
      <c r="H912" s="4"/>
      <c r="I912" s="4"/>
      <c r="N912" s="4"/>
      <c r="S912" s="4"/>
      <c r="W912" s="4"/>
      <c r="X912" s="4" t="s">
        <v>32</v>
      </c>
      <c r="Y912" s="4"/>
    </row>
    <row r="913" ht="15.75" customHeight="1">
      <c r="A913" s="4"/>
      <c r="D913" s="4"/>
      <c r="E913" s="4"/>
      <c r="F913" s="4"/>
      <c r="H913" s="4"/>
      <c r="I913" s="4"/>
      <c r="N913" s="4"/>
      <c r="S913" s="4"/>
      <c r="W913" s="4"/>
      <c r="X913" s="4" t="s">
        <v>32</v>
      </c>
      <c r="Y913" s="4"/>
    </row>
    <row r="914" ht="15.75" customHeight="1">
      <c r="A914" s="4"/>
      <c r="D914" s="4"/>
      <c r="E914" s="4"/>
      <c r="F914" s="4"/>
      <c r="H914" s="4"/>
      <c r="I914" s="4"/>
      <c r="N914" s="4"/>
      <c r="S914" s="4"/>
      <c r="W914" s="4"/>
      <c r="X914" s="4" t="s">
        <v>32</v>
      </c>
      <c r="Y914" s="4"/>
    </row>
    <row r="915" ht="15.75" customHeight="1">
      <c r="A915" s="4"/>
      <c r="D915" s="4"/>
      <c r="E915" s="4"/>
      <c r="F915" s="4"/>
      <c r="H915" s="4"/>
      <c r="I915" s="4"/>
      <c r="N915" s="4"/>
      <c r="S915" s="4"/>
      <c r="W915" s="4"/>
      <c r="X915" s="4" t="s">
        <v>32</v>
      </c>
      <c r="Y915" s="4"/>
    </row>
    <row r="916" ht="15.75" customHeight="1">
      <c r="A916" s="4"/>
      <c r="D916" s="4"/>
      <c r="E916" s="4"/>
      <c r="F916" s="4"/>
      <c r="H916" s="4"/>
      <c r="I916" s="4"/>
      <c r="N916" s="4"/>
      <c r="S916" s="4"/>
      <c r="W916" s="4"/>
      <c r="X916" s="4" t="s">
        <v>32</v>
      </c>
      <c r="Y916" s="4"/>
    </row>
    <row r="917" ht="15.75" customHeight="1">
      <c r="A917" s="4"/>
      <c r="D917" s="4"/>
      <c r="E917" s="4"/>
      <c r="F917" s="4"/>
      <c r="H917" s="4"/>
      <c r="I917" s="4"/>
      <c r="N917" s="4"/>
      <c r="S917" s="4"/>
      <c r="W917" s="4"/>
      <c r="X917" s="4" t="s">
        <v>32</v>
      </c>
      <c r="Y917" s="4"/>
    </row>
    <row r="918" ht="15.75" customHeight="1">
      <c r="A918" s="4"/>
      <c r="D918" s="4"/>
      <c r="E918" s="4"/>
      <c r="F918" s="4"/>
      <c r="H918" s="4"/>
      <c r="I918" s="4"/>
      <c r="N918" s="4"/>
      <c r="S918" s="4"/>
      <c r="W918" s="4"/>
      <c r="X918" s="4" t="s">
        <v>32</v>
      </c>
      <c r="Y918" s="4"/>
    </row>
    <row r="919" ht="15.75" customHeight="1">
      <c r="A919" s="4"/>
      <c r="D919" s="4"/>
      <c r="E919" s="4"/>
      <c r="F919" s="4"/>
      <c r="H919" s="4"/>
      <c r="I919" s="4"/>
      <c r="N919" s="4"/>
      <c r="S919" s="4"/>
      <c r="W919" s="4"/>
      <c r="X919" s="4" t="s">
        <v>32</v>
      </c>
      <c r="Y919" s="4"/>
    </row>
    <row r="920" ht="15.75" customHeight="1">
      <c r="A920" s="4"/>
      <c r="D920" s="4"/>
      <c r="E920" s="4"/>
      <c r="F920" s="4"/>
      <c r="H920" s="4"/>
      <c r="I920" s="4"/>
      <c r="N920" s="4"/>
      <c r="S920" s="4"/>
      <c r="W920" s="4"/>
      <c r="X920" s="4" t="s">
        <v>32</v>
      </c>
      <c r="Y920" s="4"/>
    </row>
    <row r="921" ht="15.75" customHeight="1">
      <c r="A921" s="4"/>
      <c r="D921" s="4"/>
      <c r="E921" s="4"/>
      <c r="F921" s="4"/>
      <c r="H921" s="4"/>
      <c r="I921" s="4"/>
      <c r="N921" s="4"/>
      <c r="S921" s="4"/>
      <c r="W921" s="4"/>
      <c r="X921" s="4" t="s">
        <v>32</v>
      </c>
      <c r="Y921" s="4"/>
    </row>
    <row r="922" ht="15.75" customHeight="1">
      <c r="A922" s="4"/>
      <c r="D922" s="4"/>
      <c r="E922" s="4"/>
      <c r="F922" s="4"/>
      <c r="H922" s="4"/>
      <c r="I922" s="4"/>
      <c r="N922" s="4"/>
      <c r="S922" s="4"/>
      <c r="W922" s="4"/>
      <c r="X922" s="4" t="s">
        <v>32</v>
      </c>
      <c r="Y922" s="4"/>
    </row>
    <row r="923" ht="15.75" customHeight="1">
      <c r="A923" s="4"/>
      <c r="D923" s="4"/>
      <c r="E923" s="4"/>
      <c r="F923" s="4"/>
      <c r="H923" s="4"/>
      <c r="I923" s="4"/>
      <c r="N923" s="4"/>
      <c r="S923" s="4"/>
      <c r="W923" s="4"/>
      <c r="X923" s="4" t="s">
        <v>32</v>
      </c>
      <c r="Y923" s="4"/>
    </row>
    <row r="924" ht="15.75" customHeight="1">
      <c r="A924" s="4"/>
      <c r="D924" s="4"/>
      <c r="E924" s="4"/>
      <c r="F924" s="4"/>
      <c r="H924" s="4"/>
      <c r="I924" s="4"/>
      <c r="N924" s="4"/>
      <c r="S924" s="4"/>
      <c r="W924" s="4"/>
      <c r="X924" s="4" t="s">
        <v>32</v>
      </c>
      <c r="Y924" s="4"/>
    </row>
    <row r="925" ht="15.75" customHeight="1">
      <c r="A925" s="4"/>
      <c r="D925" s="4"/>
      <c r="E925" s="4"/>
      <c r="F925" s="4"/>
      <c r="H925" s="4"/>
      <c r="I925" s="4"/>
      <c r="N925" s="4"/>
      <c r="S925" s="4"/>
      <c r="W925" s="4"/>
      <c r="X925" s="4" t="s">
        <v>32</v>
      </c>
      <c r="Y925" s="4"/>
    </row>
    <row r="926" ht="15.75" customHeight="1">
      <c r="A926" s="4"/>
      <c r="D926" s="4"/>
      <c r="E926" s="4"/>
      <c r="F926" s="4"/>
      <c r="H926" s="4"/>
      <c r="I926" s="4"/>
      <c r="N926" s="4"/>
      <c r="S926" s="4"/>
      <c r="W926" s="4"/>
      <c r="X926" s="4" t="s">
        <v>32</v>
      </c>
      <c r="Y926" s="4"/>
    </row>
    <row r="927" ht="15.75" customHeight="1">
      <c r="A927" s="4"/>
      <c r="D927" s="4"/>
      <c r="E927" s="4"/>
      <c r="F927" s="4"/>
      <c r="H927" s="4"/>
      <c r="I927" s="4"/>
      <c r="N927" s="4"/>
      <c r="S927" s="4"/>
      <c r="W927" s="4"/>
      <c r="X927" s="4" t="s">
        <v>32</v>
      </c>
      <c r="Y927" s="4"/>
    </row>
    <row r="928" ht="15.75" customHeight="1">
      <c r="A928" s="4"/>
      <c r="D928" s="4"/>
      <c r="E928" s="4"/>
      <c r="F928" s="4"/>
      <c r="H928" s="4"/>
      <c r="I928" s="4"/>
      <c r="N928" s="4"/>
      <c r="S928" s="4"/>
      <c r="W928" s="4"/>
      <c r="X928" s="4" t="s">
        <v>32</v>
      </c>
      <c r="Y928" s="4"/>
    </row>
    <row r="929" ht="15.75" customHeight="1">
      <c r="A929" s="4"/>
      <c r="D929" s="4"/>
      <c r="E929" s="4"/>
      <c r="F929" s="4"/>
      <c r="H929" s="4"/>
      <c r="I929" s="4"/>
      <c r="N929" s="4"/>
      <c r="S929" s="4"/>
      <c r="W929" s="4"/>
      <c r="X929" s="4" t="s">
        <v>32</v>
      </c>
      <c r="Y929" s="4"/>
    </row>
    <row r="930" ht="15.75" customHeight="1">
      <c r="A930" s="4"/>
      <c r="D930" s="4"/>
      <c r="E930" s="4"/>
      <c r="F930" s="4"/>
      <c r="H930" s="4"/>
      <c r="I930" s="4"/>
      <c r="N930" s="4"/>
      <c r="S930" s="4"/>
      <c r="W930" s="4"/>
      <c r="X930" s="4" t="s">
        <v>32</v>
      </c>
      <c r="Y930" s="4"/>
    </row>
    <row r="931" ht="15.75" customHeight="1">
      <c r="A931" s="4"/>
      <c r="D931" s="4"/>
      <c r="E931" s="4"/>
      <c r="F931" s="4"/>
      <c r="H931" s="4"/>
      <c r="I931" s="4"/>
      <c r="N931" s="4"/>
      <c r="S931" s="4"/>
      <c r="W931" s="4"/>
      <c r="X931" s="4" t="s">
        <v>32</v>
      </c>
      <c r="Y931" s="4"/>
    </row>
    <row r="932" ht="15.75" customHeight="1">
      <c r="A932" s="4"/>
      <c r="D932" s="4"/>
      <c r="E932" s="4"/>
      <c r="F932" s="4"/>
      <c r="H932" s="4"/>
      <c r="I932" s="4"/>
      <c r="N932" s="4"/>
      <c r="S932" s="4"/>
      <c r="W932" s="4"/>
      <c r="X932" s="4" t="s">
        <v>32</v>
      </c>
      <c r="Y932" s="4"/>
    </row>
    <row r="933" ht="15.75" customHeight="1">
      <c r="A933" s="4"/>
      <c r="D933" s="4"/>
      <c r="E933" s="4"/>
      <c r="F933" s="4"/>
      <c r="H933" s="4"/>
      <c r="I933" s="4"/>
      <c r="N933" s="4"/>
      <c r="S933" s="4"/>
      <c r="W933" s="4"/>
      <c r="X933" s="4" t="s">
        <v>32</v>
      </c>
      <c r="Y933" s="4"/>
    </row>
    <row r="934" ht="15.75" customHeight="1">
      <c r="A934" s="4"/>
      <c r="D934" s="4"/>
      <c r="E934" s="4"/>
      <c r="F934" s="4"/>
      <c r="H934" s="4"/>
      <c r="I934" s="4"/>
      <c r="N934" s="4"/>
      <c r="S934" s="4"/>
      <c r="W934" s="4"/>
      <c r="X934" s="4" t="s">
        <v>32</v>
      </c>
      <c r="Y934" s="4"/>
    </row>
    <row r="935" ht="15.75" customHeight="1">
      <c r="A935" s="4"/>
      <c r="D935" s="4"/>
      <c r="E935" s="4"/>
      <c r="F935" s="4"/>
      <c r="H935" s="4"/>
      <c r="I935" s="4"/>
      <c r="N935" s="4"/>
      <c r="S935" s="4"/>
      <c r="W935" s="4"/>
      <c r="X935" s="4" t="s">
        <v>32</v>
      </c>
      <c r="Y935" s="4"/>
    </row>
    <row r="936" ht="15.75" customHeight="1">
      <c r="A936" s="4"/>
      <c r="D936" s="4"/>
      <c r="E936" s="4"/>
      <c r="F936" s="4"/>
      <c r="H936" s="4"/>
      <c r="I936" s="4"/>
      <c r="N936" s="4"/>
      <c r="S936" s="4"/>
      <c r="W936" s="4"/>
      <c r="X936" s="4" t="s">
        <v>32</v>
      </c>
      <c r="Y936" s="4"/>
    </row>
    <row r="937" ht="15.75" customHeight="1">
      <c r="A937" s="4"/>
      <c r="D937" s="4"/>
      <c r="E937" s="4"/>
      <c r="F937" s="4"/>
      <c r="H937" s="4"/>
      <c r="I937" s="4"/>
      <c r="N937" s="4"/>
      <c r="S937" s="4"/>
      <c r="W937" s="4"/>
      <c r="X937" s="4" t="s">
        <v>32</v>
      </c>
      <c r="Y937" s="4"/>
    </row>
    <row r="938" ht="15.75" customHeight="1">
      <c r="A938" s="4"/>
      <c r="D938" s="4"/>
      <c r="E938" s="4"/>
      <c r="F938" s="4"/>
      <c r="H938" s="4"/>
      <c r="I938" s="4"/>
      <c r="N938" s="4"/>
      <c r="S938" s="4"/>
      <c r="W938" s="4"/>
      <c r="X938" s="4" t="s">
        <v>32</v>
      </c>
      <c r="Y938" s="4"/>
    </row>
    <row r="939" ht="15.75" customHeight="1">
      <c r="A939" s="4"/>
      <c r="D939" s="4"/>
      <c r="E939" s="4"/>
      <c r="F939" s="4"/>
      <c r="H939" s="4"/>
      <c r="I939" s="4"/>
      <c r="N939" s="4"/>
      <c r="S939" s="4"/>
      <c r="W939" s="4"/>
      <c r="X939" s="4" t="s">
        <v>32</v>
      </c>
      <c r="Y939" s="4"/>
    </row>
    <row r="940" ht="15.75" customHeight="1">
      <c r="A940" s="4"/>
      <c r="D940" s="4"/>
      <c r="E940" s="4"/>
      <c r="F940" s="4"/>
      <c r="H940" s="4"/>
      <c r="I940" s="4"/>
      <c r="N940" s="4"/>
      <c r="S940" s="4"/>
      <c r="W940" s="4"/>
      <c r="X940" s="4" t="s">
        <v>32</v>
      </c>
      <c r="Y940" s="4"/>
    </row>
    <row r="941" ht="15.75" customHeight="1">
      <c r="A941" s="4"/>
      <c r="D941" s="4"/>
      <c r="E941" s="4"/>
      <c r="F941" s="4"/>
      <c r="H941" s="4"/>
      <c r="I941" s="4"/>
      <c r="N941" s="4"/>
      <c r="S941" s="4"/>
      <c r="W941" s="4"/>
      <c r="X941" s="4" t="s">
        <v>32</v>
      </c>
      <c r="Y941" s="4"/>
    </row>
    <row r="942" ht="15.75" customHeight="1">
      <c r="A942" s="4"/>
      <c r="D942" s="4"/>
      <c r="E942" s="4"/>
      <c r="F942" s="4"/>
      <c r="H942" s="4"/>
      <c r="I942" s="4"/>
      <c r="N942" s="4"/>
      <c r="S942" s="4"/>
      <c r="W942" s="4"/>
      <c r="X942" s="4" t="s">
        <v>32</v>
      </c>
      <c r="Y942" s="4"/>
    </row>
    <row r="943" ht="15.75" customHeight="1">
      <c r="A943" s="4"/>
      <c r="D943" s="4"/>
      <c r="E943" s="4"/>
      <c r="F943" s="4"/>
      <c r="H943" s="4"/>
      <c r="I943" s="4"/>
      <c r="N943" s="4"/>
      <c r="S943" s="4"/>
      <c r="W943" s="4"/>
      <c r="X943" s="4" t="s">
        <v>32</v>
      </c>
      <c r="Y943" s="4"/>
    </row>
    <row r="944" ht="15.75" customHeight="1">
      <c r="A944" s="4"/>
      <c r="D944" s="4"/>
      <c r="E944" s="4"/>
      <c r="F944" s="4"/>
      <c r="H944" s="4"/>
      <c r="I944" s="4"/>
      <c r="N944" s="4"/>
      <c r="S944" s="4"/>
      <c r="W944" s="4"/>
      <c r="X944" s="4" t="s">
        <v>32</v>
      </c>
      <c r="Y944" s="4"/>
    </row>
    <row r="945" ht="15.75" customHeight="1">
      <c r="A945" s="4"/>
      <c r="D945" s="4"/>
      <c r="E945" s="4"/>
      <c r="F945" s="4"/>
      <c r="H945" s="4"/>
      <c r="I945" s="4"/>
      <c r="N945" s="4"/>
      <c r="S945" s="4"/>
      <c r="W945" s="4"/>
      <c r="X945" s="4" t="s">
        <v>32</v>
      </c>
      <c r="Y945" s="4"/>
    </row>
    <row r="946" ht="15.75" customHeight="1">
      <c r="A946" s="4"/>
      <c r="D946" s="4"/>
      <c r="E946" s="4"/>
      <c r="F946" s="4"/>
      <c r="H946" s="4"/>
      <c r="I946" s="4"/>
      <c r="N946" s="4"/>
      <c r="S946" s="4"/>
      <c r="W946" s="4"/>
      <c r="X946" s="4" t="s">
        <v>32</v>
      </c>
      <c r="Y946" s="4"/>
    </row>
    <row r="947" ht="15.75" customHeight="1">
      <c r="A947" s="4"/>
      <c r="D947" s="4"/>
      <c r="E947" s="4"/>
      <c r="F947" s="4"/>
      <c r="H947" s="4"/>
      <c r="I947" s="4"/>
      <c r="N947" s="4"/>
      <c r="S947" s="4"/>
      <c r="W947" s="4"/>
      <c r="X947" s="4" t="s">
        <v>32</v>
      </c>
      <c r="Y947" s="4"/>
    </row>
    <row r="948" ht="15.75" customHeight="1">
      <c r="A948" s="4"/>
      <c r="D948" s="4"/>
      <c r="E948" s="4"/>
      <c r="F948" s="4"/>
      <c r="H948" s="4"/>
      <c r="I948" s="4"/>
      <c r="N948" s="4"/>
      <c r="S948" s="4"/>
      <c r="W948" s="4"/>
      <c r="X948" s="4" t="s">
        <v>32</v>
      </c>
      <c r="Y948" s="4"/>
    </row>
    <row r="949" ht="15.75" customHeight="1">
      <c r="A949" s="4"/>
      <c r="D949" s="4"/>
      <c r="E949" s="4"/>
      <c r="F949" s="4"/>
      <c r="H949" s="4"/>
      <c r="I949" s="4"/>
      <c r="N949" s="4"/>
      <c r="S949" s="4"/>
      <c r="W949" s="4"/>
      <c r="X949" s="4" t="s">
        <v>32</v>
      </c>
      <c r="Y949" s="4"/>
    </row>
    <row r="950" ht="15.75" customHeight="1">
      <c r="A950" s="4"/>
      <c r="D950" s="4"/>
      <c r="E950" s="4"/>
      <c r="F950" s="4"/>
      <c r="H950" s="4"/>
      <c r="I950" s="4"/>
      <c r="N950" s="4"/>
      <c r="S950" s="4"/>
      <c r="W950" s="4"/>
      <c r="X950" s="4" t="s">
        <v>32</v>
      </c>
      <c r="Y950" s="4"/>
    </row>
    <row r="951" ht="15.75" customHeight="1">
      <c r="A951" s="4"/>
      <c r="D951" s="4"/>
      <c r="E951" s="4"/>
      <c r="F951" s="4"/>
      <c r="H951" s="4"/>
      <c r="I951" s="4"/>
      <c r="N951" s="4"/>
      <c r="S951" s="4"/>
      <c r="W951" s="4"/>
      <c r="X951" s="4" t="s">
        <v>32</v>
      </c>
      <c r="Y951" s="4"/>
    </row>
    <row r="952" ht="15.75" customHeight="1">
      <c r="A952" s="4"/>
      <c r="D952" s="4"/>
      <c r="E952" s="4"/>
      <c r="F952" s="4"/>
      <c r="H952" s="4"/>
      <c r="I952" s="4"/>
      <c r="N952" s="4"/>
      <c r="S952" s="4"/>
      <c r="W952" s="4"/>
      <c r="X952" s="4" t="s">
        <v>32</v>
      </c>
      <c r="Y952" s="4"/>
    </row>
    <row r="953" ht="15.75" customHeight="1">
      <c r="A953" s="4"/>
      <c r="D953" s="4"/>
      <c r="E953" s="4"/>
      <c r="F953" s="4"/>
      <c r="H953" s="4"/>
      <c r="I953" s="4"/>
      <c r="N953" s="4"/>
      <c r="S953" s="4"/>
      <c r="W953" s="4"/>
      <c r="X953" s="4" t="s">
        <v>32</v>
      </c>
      <c r="Y953" s="4"/>
    </row>
    <row r="954" ht="15.75" customHeight="1">
      <c r="A954" s="4"/>
      <c r="D954" s="4"/>
      <c r="E954" s="4"/>
      <c r="F954" s="4"/>
      <c r="H954" s="4"/>
      <c r="I954" s="4"/>
      <c r="N954" s="4"/>
      <c r="S954" s="4"/>
      <c r="W954" s="4"/>
      <c r="X954" s="4" t="s">
        <v>32</v>
      </c>
      <c r="Y954" s="4"/>
    </row>
    <row r="955" ht="15.75" customHeight="1">
      <c r="A955" s="4"/>
      <c r="D955" s="4"/>
      <c r="E955" s="4"/>
      <c r="F955" s="4"/>
      <c r="H955" s="4"/>
      <c r="I955" s="4"/>
      <c r="N955" s="4"/>
      <c r="S955" s="4"/>
      <c r="W955" s="4"/>
      <c r="X955" s="4" t="s">
        <v>32</v>
      </c>
      <c r="Y955" s="4"/>
    </row>
    <row r="956" ht="15.75" customHeight="1">
      <c r="A956" s="4"/>
      <c r="D956" s="4"/>
      <c r="E956" s="4"/>
      <c r="F956" s="4"/>
      <c r="H956" s="4"/>
      <c r="I956" s="4"/>
      <c r="N956" s="4"/>
      <c r="S956" s="4"/>
      <c r="W956" s="4"/>
      <c r="X956" s="4" t="s">
        <v>32</v>
      </c>
      <c r="Y956" s="4"/>
    </row>
    <row r="957" ht="15.75" customHeight="1">
      <c r="A957" s="4"/>
      <c r="D957" s="4"/>
      <c r="E957" s="4"/>
      <c r="F957" s="4"/>
      <c r="H957" s="4"/>
      <c r="I957" s="4"/>
      <c r="N957" s="4"/>
      <c r="S957" s="4"/>
      <c r="W957" s="4"/>
      <c r="X957" s="4" t="s">
        <v>32</v>
      </c>
      <c r="Y957" s="4"/>
    </row>
    <row r="958" ht="15.75" customHeight="1">
      <c r="A958" s="4"/>
      <c r="D958" s="4"/>
      <c r="E958" s="4"/>
      <c r="F958" s="4"/>
      <c r="H958" s="4"/>
      <c r="I958" s="4"/>
      <c r="N958" s="4"/>
      <c r="S958" s="4"/>
      <c r="W958" s="4"/>
      <c r="X958" s="4" t="s">
        <v>32</v>
      </c>
      <c r="Y958" s="4"/>
    </row>
    <row r="959" ht="15.75" customHeight="1">
      <c r="A959" s="4"/>
      <c r="D959" s="4"/>
      <c r="E959" s="4"/>
      <c r="F959" s="4"/>
      <c r="H959" s="4"/>
      <c r="I959" s="4"/>
      <c r="N959" s="4"/>
      <c r="S959" s="4"/>
      <c r="W959" s="4"/>
      <c r="X959" s="4" t="s">
        <v>32</v>
      </c>
      <c r="Y959" s="4"/>
    </row>
    <row r="960" ht="15.75" customHeight="1">
      <c r="A960" s="4"/>
      <c r="D960" s="4"/>
      <c r="E960" s="4"/>
      <c r="F960" s="4"/>
      <c r="H960" s="4"/>
      <c r="I960" s="4"/>
      <c r="N960" s="4"/>
      <c r="S960" s="4"/>
      <c r="W960" s="4"/>
      <c r="X960" s="4" t="s">
        <v>32</v>
      </c>
      <c r="Y960" s="4"/>
    </row>
    <row r="961" ht="15.75" customHeight="1">
      <c r="A961" s="4"/>
      <c r="D961" s="4"/>
      <c r="E961" s="4"/>
      <c r="F961" s="4"/>
      <c r="H961" s="4"/>
      <c r="I961" s="4"/>
      <c r="N961" s="4"/>
      <c r="S961" s="4"/>
      <c r="W961" s="4"/>
      <c r="X961" s="4" t="s">
        <v>32</v>
      </c>
      <c r="Y961" s="4"/>
    </row>
    <row r="962" ht="15.75" customHeight="1">
      <c r="A962" s="4"/>
      <c r="D962" s="4"/>
      <c r="E962" s="4"/>
      <c r="F962" s="4"/>
      <c r="H962" s="4"/>
      <c r="I962" s="4"/>
      <c r="N962" s="4"/>
      <c r="S962" s="4"/>
      <c r="W962" s="4"/>
      <c r="X962" s="4" t="s">
        <v>32</v>
      </c>
      <c r="Y962" s="4"/>
    </row>
    <row r="963" ht="15.75" customHeight="1">
      <c r="A963" s="4"/>
      <c r="D963" s="4"/>
      <c r="E963" s="4"/>
      <c r="F963" s="4"/>
      <c r="H963" s="4"/>
      <c r="I963" s="4"/>
      <c r="N963" s="4"/>
      <c r="S963" s="4"/>
      <c r="W963" s="4"/>
      <c r="X963" s="4" t="s">
        <v>32</v>
      </c>
      <c r="Y963" s="4"/>
    </row>
    <row r="964" ht="15.75" customHeight="1">
      <c r="A964" s="4"/>
      <c r="D964" s="4"/>
      <c r="E964" s="4"/>
      <c r="F964" s="4"/>
      <c r="H964" s="4"/>
      <c r="I964" s="4"/>
      <c r="N964" s="4"/>
      <c r="S964" s="4"/>
      <c r="W964" s="4"/>
      <c r="X964" s="4" t="s">
        <v>32</v>
      </c>
      <c r="Y964" s="4"/>
    </row>
    <row r="965" ht="15.75" customHeight="1">
      <c r="A965" s="4"/>
      <c r="D965" s="4"/>
      <c r="E965" s="4"/>
      <c r="F965" s="4"/>
      <c r="H965" s="4"/>
      <c r="I965" s="4"/>
      <c r="N965" s="4"/>
      <c r="S965" s="4"/>
      <c r="W965" s="4"/>
      <c r="X965" s="4" t="s">
        <v>32</v>
      </c>
      <c r="Y965" s="4"/>
    </row>
    <row r="966" ht="15.75" customHeight="1">
      <c r="A966" s="4"/>
      <c r="D966" s="4"/>
      <c r="E966" s="4"/>
      <c r="F966" s="4"/>
      <c r="H966" s="4"/>
      <c r="I966" s="4"/>
      <c r="N966" s="4"/>
      <c r="S966" s="4"/>
      <c r="W966" s="4"/>
      <c r="X966" s="4" t="s">
        <v>32</v>
      </c>
      <c r="Y966" s="4"/>
    </row>
    <row r="967" ht="15.75" customHeight="1">
      <c r="A967" s="4"/>
      <c r="D967" s="4"/>
      <c r="E967" s="4"/>
      <c r="F967" s="4"/>
      <c r="H967" s="4"/>
      <c r="I967" s="4"/>
      <c r="N967" s="4"/>
      <c r="S967" s="4"/>
      <c r="W967" s="4"/>
      <c r="X967" s="4" t="s">
        <v>32</v>
      </c>
      <c r="Y967" s="4"/>
    </row>
    <row r="968" ht="15.75" customHeight="1">
      <c r="A968" s="4"/>
      <c r="D968" s="4"/>
      <c r="E968" s="4"/>
      <c r="F968" s="4"/>
      <c r="H968" s="4"/>
      <c r="I968" s="4"/>
      <c r="N968" s="4"/>
      <c r="S968" s="4"/>
      <c r="W968" s="4"/>
      <c r="X968" s="4" t="s">
        <v>32</v>
      </c>
      <c r="Y968" s="4"/>
    </row>
    <row r="969" ht="15.75" customHeight="1">
      <c r="A969" s="4"/>
      <c r="D969" s="4"/>
      <c r="E969" s="4"/>
      <c r="F969" s="4"/>
      <c r="H969" s="4"/>
      <c r="I969" s="4"/>
      <c r="N969" s="4"/>
      <c r="S969" s="4"/>
      <c r="W969" s="4"/>
      <c r="X969" s="4" t="s">
        <v>32</v>
      </c>
      <c r="Y969" s="4"/>
    </row>
    <row r="970" ht="15.75" customHeight="1">
      <c r="A970" s="4"/>
      <c r="D970" s="4"/>
      <c r="E970" s="4"/>
      <c r="F970" s="4"/>
      <c r="H970" s="4"/>
      <c r="I970" s="4"/>
      <c r="N970" s="4"/>
      <c r="S970" s="4"/>
      <c r="W970" s="4"/>
      <c r="X970" s="4" t="s">
        <v>32</v>
      </c>
      <c r="Y970" s="4"/>
    </row>
    <row r="971" ht="15.75" customHeight="1">
      <c r="A971" s="4"/>
      <c r="D971" s="4"/>
      <c r="E971" s="4"/>
      <c r="F971" s="4"/>
      <c r="H971" s="4"/>
      <c r="I971" s="4"/>
      <c r="N971" s="4"/>
      <c r="S971" s="4"/>
      <c r="W971" s="4"/>
      <c r="X971" s="4" t="s">
        <v>32</v>
      </c>
      <c r="Y971" s="4"/>
    </row>
    <row r="972" ht="15.75" customHeight="1">
      <c r="A972" s="4"/>
      <c r="D972" s="4"/>
      <c r="E972" s="4"/>
      <c r="F972" s="4"/>
      <c r="H972" s="4"/>
      <c r="I972" s="4"/>
      <c r="N972" s="4"/>
      <c r="S972" s="4"/>
      <c r="W972" s="4"/>
      <c r="X972" s="4" t="s">
        <v>32</v>
      </c>
      <c r="Y972" s="4"/>
    </row>
    <row r="973" ht="15.75" customHeight="1">
      <c r="A973" s="4"/>
      <c r="D973" s="4"/>
      <c r="E973" s="4"/>
      <c r="F973" s="4"/>
      <c r="H973" s="4"/>
      <c r="I973" s="4"/>
      <c r="N973" s="4"/>
      <c r="S973" s="4"/>
      <c r="W973" s="4"/>
      <c r="X973" s="4" t="s">
        <v>32</v>
      </c>
      <c r="Y973" s="4"/>
    </row>
    <row r="974" ht="15.75" customHeight="1">
      <c r="A974" s="4"/>
      <c r="D974" s="4"/>
      <c r="E974" s="4"/>
      <c r="F974" s="4"/>
      <c r="H974" s="4"/>
      <c r="I974" s="4"/>
      <c r="N974" s="4"/>
      <c r="S974" s="4"/>
      <c r="W974" s="4"/>
      <c r="X974" s="4" t="s">
        <v>32</v>
      </c>
      <c r="Y974" s="4"/>
    </row>
    <row r="975" ht="15.75" customHeight="1">
      <c r="A975" s="4"/>
      <c r="D975" s="4"/>
      <c r="E975" s="4"/>
      <c r="F975" s="4"/>
      <c r="H975" s="4"/>
      <c r="I975" s="4"/>
      <c r="N975" s="4"/>
      <c r="S975" s="4"/>
      <c r="W975" s="4"/>
      <c r="X975" s="4" t="s">
        <v>32</v>
      </c>
      <c r="Y975" s="4"/>
    </row>
    <row r="976" ht="15.75" customHeight="1">
      <c r="A976" s="4"/>
      <c r="D976" s="4"/>
      <c r="E976" s="4"/>
      <c r="F976" s="4"/>
      <c r="H976" s="4"/>
      <c r="I976" s="4"/>
      <c r="N976" s="4"/>
      <c r="S976" s="4"/>
      <c r="W976" s="4"/>
      <c r="X976" s="4" t="s">
        <v>32</v>
      </c>
      <c r="Y976" s="4"/>
    </row>
    <row r="977" ht="15.75" customHeight="1">
      <c r="A977" s="4"/>
      <c r="D977" s="4"/>
      <c r="E977" s="4"/>
      <c r="F977" s="4"/>
      <c r="H977" s="4"/>
      <c r="I977" s="4"/>
      <c r="N977" s="4"/>
      <c r="S977" s="4"/>
      <c r="W977" s="4"/>
      <c r="X977" s="4" t="s">
        <v>32</v>
      </c>
      <c r="Y977" s="4"/>
    </row>
    <row r="978" ht="15.75" customHeight="1">
      <c r="A978" s="4"/>
      <c r="D978" s="4"/>
      <c r="E978" s="4"/>
      <c r="F978" s="4"/>
      <c r="H978" s="4"/>
      <c r="I978" s="4"/>
      <c r="N978" s="4"/>
      <c r="S978" s="4"/>
      <c r="W978" s="4"/>
      <c r="X978" s="4" t="s">
        <v>32</v>
      </c>
      <c r="Y978" s="4"/>
    </row>
    <row r="979" ht="15.75" customHeight="1">
      <c r="A979" s="4"/>
      <c r="D979" s="4"/>
      <c r="E979" s="4"/>
      <c r="F979" s="4"/>
      <c r="H979" s="4"/>
      <c r="I979" s="4"/>
      <c r="N979" s="4"/>
      <c r="S979" s="4"/>
      <c r="W979" s="4"/>
      <c r="X979" s="4" t="s">
        <v>32</v>
      </c>
      <c r="Y979" s="4"/>
    </row>
    <row r="980" ht="15.75" customHeight="1">
      <c r="A980" s="4"/>
      <c r="D980" s="4"/>
      <c r="E980" s="4"/>
      <c r="F980" s="4"/>
      <c r="H980" s="4"/>
      <c r="I980" s="4"/>
      <c r="N980" s="4"/>
      <c r="S980" s="4"/>
      <c r="W980" s="4"/>
      <c r="X980" s="4" t="s">
        <v>32</v>
      </c>
      <c r="Y980" s="4"/>
    </row>
    <row r="981" ht="15.75" customHeight="1">
      <c r="A981" s="4"/>
      <c r="D981" s="4"/>
      <c r="E981" s="4"/>
      <c r="F981" s="4"/>
      <c r="H981" s="4"/>
      <c r="I981" s="4"/>
      <c r="N981" s="4"/>
      <c r="S981" s="4"/>
      <c r="W981" s="4"/>
      <c r="X981" s="4" t="s">
        <v>32</v>
      </c>
      <c r="Y981" s="4"/>
    </row>
    <row r="982" ht="15.75" customHeight="1">
      <c r="A982" s="4"/>
      <c r="D982" s="4"/>
      <c r="E982" s="4"/>
      <c r="F982" s="4"/>
      <c r="H982" s="4"/>
      <c r="I982" s="4"/>
      <c r="N982" s="4"/>
      <c r="S982" s="4"/>
      <c r="W982" s="4"/>
      <c r="X982" s="4" t="s">
        <v>32</v>
      </c>
      <c r="Y982" s="4"/>
    </row>
    <row r="983" ht="15.75" customHeight="1">
      <c r="A983" s="4"/>
      <c r="D983" s="4"/>
      <c r="E983" s="4"/>
      <c r="F983" s="4"/>
      <c r="H983" s="4"/>
      <c r="I983" s="4"/>
      <c r="N983" s="4"/>
      <c r="S983" s="4"/>
      <c r="W983" s="4"/>
      <c r="X983" s="4" t="s">
        <v>32</v>
      </c>
      <c r="Y983" s="4"/>
    </row>
    <row r="984" ht="15.75" customHeight="1">
      <c r="A984" s="4"/>
      <c r="D984" s="4"/>
      <c r="E984" s="4"/>
      <c r="F984" s="4"/>
      <c r="H984" s="4"/>
      <c r="I984" s="4"/>
      <c r="N984" s="4"/>
      <c r="S984" s="4"/>
      <c r="W984" s="4"/>
      <c r="X984" s="4" t="s">
        <v>32</v>
      </c>
      <c r="Y984" s="4"/>
    </row>
    <row r="985" ht="15.75" customHeight="1">
      <c r="A985" s="4"/>
      <c r="D985" s="4"/>
      <c r="E985" s="4"/>
      <c r="F985" s="4"/>
      <c r="H985" s="4"/>
      <c r="I985" s="4"/>
      <c r="N985" s="4"/>
      <c r="S985" s="4"/>
      <c r="W985" s="4"/>
      <c r="X985" s="4" t="s">
        <v>32</v>
      </c>
      <c r="Y985" s="4"/>
    </row>
    <row r="986" ht="15.75" customHeight="1">
      <c r="A986" s="4"/>
      <c r="D986" s="4"/>
      <c r="E986" s="4"/>
      <c r="F986" s="4"/>
      <c r="H986" s="4"/>
      <c r="I986" s="4"/>
      <c r="N986" s="4"/>
      <c r="S986" s="4"/>
      <c r="W986" s="4"/>
      <c r="X986" s="4" t="s">
        <v>32</v>
      </c>
      <c r="Y986" s="4"/>
    </row>
    <row r="987" ht="15.75" customHeight="1">
      <c r="A987" s="4"/>
      <c r="D987" s="4"/>
      <c r="E987" s="4"/>
      <c r="F987" s="4"/>
      <c r="H987" s="4"/>
      <c r="I987" s="4"/>
      <c r="N987" s="4"/>
      <c r="S987" s="4"/>
      <c r="W987" s="4"/>
      <c r="X987" s="4" t="s">
        <v>32</v>
      </c>
      <c r="Y987" s="4"/>
    </row>
    <row r="988" ht="15.75" customHeight="1">
      <c r="A988" s="4"/>
      <c r="D988" s="4"/>
      <c r="E988" s="4"/>
      <c r="F988" s="4"/>
      <c r="H988" s="4"/>
      <c r="I988" s="4"/>
      <c r="N988" s="4"/>
      <c r="S988" s="4"/>
      <c r="W988" s="4"/>
      <c r="X988" s="4" t="s">
        <v>32</v>
      </c>
      <c r="Y988" s="4"/>
    </row>
    <row r="989" ht="15.75" customHeight="1">
      <c r="A989" s="4"/>
      <c r="D989" s="4"/>
      <c r="E989" s="4"/>
      <c r="F989" s="4"/>
      <c r="H989" s="4"/>
      <c r="I989" s="4"/>
      <c r="N989" s="4"/>
      <c r="S989" s="4"/>
      <c r="W989" s="4"/>
      <c r="X989" s="4" t="s">
        <v>32</v>
      </c>
      <c r="Y989" s="4"/>
    </row>
    <row r="990" ht="15.75" customHeight="1">
      <c r="A990" s="4"/>
      <c r="D990" s="4"/>
      <c r="E990" s="4"/>
      <c r="F990" s="4"/>
      <c r="H990" s="4"/>
      <c r="I990" s="4"/>
      <c r="N990" s="4"/>
      <c r="S990" s="4"/>
      <c r="W990" s="4"/>
      <c r="X990" s="4" t="s">
        <v>32</v>
      </c>
      <c r="Y990" s="4"/>
    </row>
    <row r="991" ht="15.75" customHeight="1">
      <c r="A991" s="4"/>
      <c r="D991" s="4"/>
      <c r="E991" s="4"/>
      <c r="F991" s="4"/>
      <c r="H991" s="4"/>
      <c r="I991" s="4"/>
      <c r="N991" s="4"/>
      <c r="S991" s="4"/>
      <c r="W991" s="4"/>
      <c r="X991" s="4" t="s">
        <v>32</v>
      </c>
      <c r="Y991" s="4"/>
    </row>
    <row r="992" ht="15.75" customHeight="1">
      <c r="A992" s="4"/>
      <c r="D992" s="4"/>
      <c r="E992" s="4"/>
      <c r="F992" s="4"/>
      <c r="H992" s="4"/>
      <c r="I992" s="4"/>
      <c r="N992" s="4"/>
      <c r="S992" s="4"/>
      <c r="W992" s="4"/>
      <c r="X992" s="4" t="s">
        <v>32</v>
      </c>
      <c r="Y992" s="4"/>
    </row>
    <row r="993" ht="15.75" customHeight="1">
      <c r="A993" s="4"/>
      <c r="D993" s="4"/>
      <c r="E993" s="4"/>
      <c r="F993" s="4"/>
      <c r="H993" s="4"/>
      <c r="I993" s="4"/>
      <c r="N993" s="4"/>
      <c r="S993" s="4"/>
      <c r="W993" s="4"/>
      <c r="X993" s="4" t="s">
        <v>32</v>
      </c>
      <c r="Y993" s="4"/>
    </row>
    <row r="994" ht="15.75" customHeight="1">
      <c r="A994" s="4"/>
      <c r="D994" s="4"/>
      <c r="E994" s="4"/>
      <c r="F994" s="4"/>
      <c r="H994" s="4"/>
      <c r="I994" s="4"/>
      <c r="N994" s="4"/>
      <c r="S994" s="4"/>
      <c r="W994" s="4"/>
      <c r="X994" s="4" t="s">
        <v>32</v>
      </c>
      <c r="Y994" s="4"/>
    </row>
    <row r="995" ht="15.75" customHeight="1">
      <c r="A995" s="4"/>
      <c r="D995" s="4"/>
      <c r="E995" s="4"/>
      <c r="F995" s="4"/>
      <c r="H995" s="4"/>
      <c r="I995" s="4"/>
      <c r="N995" s="4"/>
      <c r="S995" s="4"/>
      <c r="W995" s="4"/>
      <c r="X995" s="4" t="s">
        <v>32</v>
      </c>
      <c r="Y995" s="4"/>
    </row>
    <row r="996" ht="15.75" customHeight="1">
      <c r="A996" s="4"/>
      <c r="D996" s="4"/>
      <c r="E996" s="4"/>
      <c r="F996" s="4"/>
      <c r="H996" s="4"/>
      <c r="I996" s="4"/>
      <c r="N996" s="4"/>
      <c r="S996" s="4"/>
      <c r="W996" s="4"/>
      <c r="X996" s="4" t="s">
        <v>32</v>
      </c>
      <c r="Y996" s="4"/>
    </row>
    <row r="997" ht="15.75" customHeight="1">
      <c r="A997" s="4"/>
      <c r="D997" s="4"/>
      <c r="E997" s="4"/>
      <c r="F997" s="4"/>
      <c r="H997" s="4"/>
      <c r="I997" s="4"/>
      <c r="N997" s="4"/>
      <c r="S997" s="4"/>
      <c r="W997" s="4"/>
      <c r="X997" s="4" t="s">
        <v>32</v>
      </c>
      <c r="Y997" s="4"/>
    </row>
    <row r="998" ht="15.75" customHeight="1">
      <c r="A998" s="4"/>
      <c r="D998" s="4"/>
      <c r="E998" s="4"/>
      <c r="F998" s="4"/>
      <c r="H998" s="4"/>
      <c r="I998" s="4"/>
      <c r="N998" s="4"/>
      <c r="S998" s="4"/>
      <c r="W998" s="4"/>
      <c r="X998" s="4" t="s">
        <v>32</v>
      </c>
      <c r="Y998" s="4"/>
    </row>
    <row r="999" ht="15.75" customHeight="1">
      <c r="A999" s="4"/>
      <c r="D999" s="4"/>
      <c r="E999" s="4"/>
      <c r="F999" s="4"/>
      <c r="H999" s="4"/>
      <c r="I999" s="4"/>
      <c r="N999" s="4"/>
      <c r="S999" s="4"/>
      <c r="W999" s="4"/>
      <c r="X999" s="4" t="s">
        <v>32</v>
      </c>
      <c r="Y999" s="4"/>
    </row>
    <row r="1000" ht="15.75" customHeight="1">
      <c r="A1000" s="4"/>
      <c r="D1000" s="4"/>
      <c r="E1000" s="4"/>
      <c r="F1000" s="4"/>
      <c r="H1000" s="4"/>
      <c r="I1000" s="4"/>
      <c r="N1000" s="4"/>
      <c r="S1000" s="4"/>
      <c r="W1000" s="4"/>
      <c r="X1000" s="4" t="s">
        <v>32</v>
      </c>
      <c r="Y1000" s="4"/>
    </row>
    <row r="1001" ht="15.75" customHeight="1">
      <c r="A1001" s="4"/>
      <c r="D1001" s="4"/>
      <c r="E1001" s="4"/>
      <c r="F1001" s="4"/>
      <c r="H1001" s="4"/>
      <c r="I1001" s="4"/>
      <c r="N1001" s="4"/>
      <c r="S1001" s="4"/>
      <c r="W1001" s="4"/>
      <c r="X1001" s="4" t="s">
        <v>32</v>
      </c>
      <c r="Y1001" s="4"/>
    </row>
    <row r="1002" ht="15.75" customHeight="1">
      <c r="A1002" s="4"/>
      <c r="D1002" s="4"/>
      <c r="E1002" s="4"/>
      <c r="F1002" s="4"/>
      <c r="H1002" s="4"/>
      <c r="I1002" s="4"/>
      <c r="N1002" s="4"/>
      <c r="S1002" s="4"/>
      <c r="W1002" s="4"/>
      <c r="X1002" s="4" t="s">
        <v>32</v>
      </c>
      <c r="Y1002" s="4"/>
    </row>
    <row r="1003" ht="15.75" customHeight="1">
      <c r="A1003" s="4"/>
      <c r="D1003" s="4"/>
      <c r="E1003" s="4"/>
      <c r="F1003" s="4"/>
      <c r="H1003" s="4"/>
      <c r="I1003" s="4"/>
      <c r="N1003" s="4"/>
      <c r="S1003" s="4"/>
      <c r="W1003" s="4"/>
      <c r="X1003" s="4" t="s">
        <v>32</v>
      </c>
      <c r="Y1003" s="4"/>
    </row>
    <row r="1004" ht="15.75" customHeight="1">
      <c r="A1004" s="4"/>
      <c r="D1004" s="4"/>
      <c r="E1004" s="4"/>
      <c r="F1004" s="4"/>
      <c r="H1004" s="4"/>
      <c r="I1004" s="4"/>
      <c r="N1004" s="4"/>
      <c r="S1004" s="4"/>
      <c r="W1004" s="4"/>
      <c r="X1004" s="4" t="s">
        <v>32</v>
      </c>
      <c r="Y1004" s="4"/>
    </row>
    <row r="1005" ht="15.75" customHeight="1">
      <c r="A1005" s="4"/>
      <c r="D1005" s="4"/>
      <c r="E1005" s="4"/>
      <c r="F1005" s="4"/>
      <c r="H1005" s="4"/>
      <c r="I1005" s="4"/>
      <c r="N1005" s="4"/>
      <c r="S1005" s="4"/>
      <c r="W1005" s="4"/>
      <c r="X1005" s="4" t="s">
        <v>32</v>
      </c>
      <c r="Y1005" s="4"/>
    </row>
    <row r="1006" ht="15.75" customHeight="1">
      <c r="A1006" s="4"/>
      <c r="D1006" s="4"/>
      <c r="E1006" s="4"/>
      <c r="F1006" s="4"/>
      <c r="H1006" s="4"/>
      <c r="I1006" s="4"/>
      <c r="N1006" s="4"/>
      <c r="S1006" s="4"/>
      <c r="W1006" s="4"/>
      <c r="X1006" s="4" t="s">
        <v>32</v>
      </c>
      <c r="Y1006" s="4"/>
    </row>
    <row r="1007" ht="15.75" customHeight="1">
      <c r="A1007" s="4"/>
      <c r="D1007" s="4"/>
      <c r="E1007" s="4"/>
      <c r="F1007" s="4"/>
      <c r="H1007" s="4"/>
      <c r="I1007" s="4"/>
      <c r="N1007" s="4"/>
      <c r="S1007" s="4"/>
      <c r="W1007" s="4"/>
      <c r="X1007" s="4" t="s">
        <v>32</v>
      </c>
      <c r="Y1007" s="4"/>
    </row>
    <row r="1008" ht="15.75" customHeight="1">
      <c r="A1008" s="4"/>
      <c r="D1008" s="4"/>
      <c r="E1008" s="4"/>
      <c r="F1008" s="4"/>
      <c r="H1008" s="4"/>
      <c r="I1008" s="4"/>
      <c r="N1008" s="4"/>
      <c r="S1008" s="4"/>
      <c r="W1008" s="4"/>
      <c r="X1008" s="4" t="s">
        <v>32</v>
      </c>
      <c r="Y1008" s="4"/>
    </row>
    <row r="1009" ht="15.75" customHeight="1">
      <c r="A1009" s="4"/>
      <c r="D1009" s="4"/>
      <c r="E1009" s="4"/>
      <c r="F1009" s="4"/>
      <c r="H1009" s="4"/>
      <c r="I1009" s="4"/>
      <c r="N1009" s="4"/>
      <c r="S1009" s="4"/>
      <c r="W1009" s="4"/>
      <c r="X1009" s="4" t="s">
        <v>32</v>
      </c>
      <c r="Y1009" s="4"/>
    </row>
    <row r="1010" ht="15.75" customHeight="1">
      <c r="A1010" s="4"/>
      <c r="D1010" s="4"/>
      <c r="E1010" s="4"/>
      <c r="F1010" s="4"/>
      <c r="H1010" s="4"/>
      <c r="I1010" s="4"/>
      <c r="N1010" s="4"/>
      <c r="S1010" s="4"/>
      <c r="W1010" s="4"/>
      <c r="X1010" s="4" t="s">
        <v>32</v>
      </c>
      <c r="Y1010" s="4"/>
    </row>
    <row r="1011" ht="15.75" customHeight="1">
      <c r="A1011" s="4"/>
      <c r="D1011" s="4"/>
      <c r="E1011" s="4"/>
      <c r="F1011" s="4"/>
      <c r="H1011" s="4"/>
      <c r="I1011" s="4"/>
      <c r="N1011" s="4"/>
      <c r="S1011" s="4"/>
      <c r="W1011" s="4"/>
      <c r="X1011" s="4" t="s">
        <v>32</v>
      </c>
      <c r="Y1011" s="4"/>
    </row>
    <row r="1012" ht="15.75" customHeight="1">
      <c r="A1012" s="4"/>
      <c r="D1012" s="4"/>
      <c r="E1012" s="4"/>
      <c r="F1012" s="4"/>
      <c r="H1012" s="4"/>
      <c r="I1012" s="4"/>
      <c r="N1012" s="4"/>
      <c r="S1012" s="4"/>
      <c r="W1012" s="4"/>
      <c r="X1012" s="4" t="s">
        <v>32</v>
      </c>
      <c r="Y1012" s="4"/>
    </row>
    <row r="1013" ht="15.75" customHeight="1">
      <c r="A1013" s="4"/>
      <c r="D1013" s="4"/>
      <c r="E1013" s="4"/>
      <c r="F1013" s="4"/>
      <c r="H1013" s="4"/>
      <c r="I1013" s="4"/>
      <c r="N1013" s="4"/>
      <c r="S1013" s="4"/>
      <c r="W1013" s="4"/>
      <c r="X1013" s="4" t="s">
        <v>32</v>
      </c>
      <c r="Y1013" s="4"/>
    </row>
    <row r="1014" ht="15.75" customHeight="1">
      <c r="A1014" s="4"/>
      <c r="D1014" s="4"/>
      <c r="E1014" s="4"/>
      <c r="F1014" s="4"/>
      <c r="H1014" s="4"/>
      <c r="I1014" s="4"/>
      <c r="N1014" s="4"/>
      <c r="S1014" s="4"/>
      <c r="W1014" s="4"/>
      <c r="X1014" s="4" t="s">
        <v>32</v>
      </c>
      <c r="Y1014" s="4"/>
    </row>
    <row r="1015" ht="15.75" customHeight="1">
      <c r="A1015" s="4"/>
      <c r="D1015" s="4"/>
      <c r="E1015" s="4"/>
      <c r="F1015" s="4"/>
      <c r="H1015" s="4"/>
      <c r="I1015" s="4"/>
      <c r="N1015" s="4"/>
      <c r="S1015" s="4"/>
      <c r="W1015" s="4"/>
      <c r="X1015" s="4" t="s">
        <v>32</v>
      </c>
      <c r="Y1015" s="4"/>
    </row>
    <row r="1016" ht="15.75" customHeight="1">
      <c r="A1016" s="4"/>
      <c r="D1016" s="4"/>
      <c r="E1016" s="4"/>
      <c r="F1016" s="4"/>
      <c r="H1016" s="4"/>
      <c r="I1016" s="4"/>
      <c r="N1016" s="4"/>
      <c r="S1016" s="4"/>
      <c r="W1016" s="4"/>
      <c r="X1016" s="4" t="s">
        <v>32</v>
      </c>
      <c r="Y1016" s="4"/>
    </row>
    <row r="1017" ht="15.75" customHeight="1">
      <c r="A1017" s="4"/>
      <c r="D1017" s="4"/>
      <c r="E1017" s="4"/>
      <c r="F1017" s="4"/>
      <c r="H1017" s="4"/>
      <c r="I1017" s="4"/>
      <c r="N1017" s="4"/>
      <c r="S1017" s="4"/>
      <c r="W1017" s="4"/>
      <c r="X1017" s="4" t="s">
        <v>32</v>
      </c>
      <c r="Y1017" s="4"/>
    </row>
    <row r="1018" ht="15.75" customHeight="1">
      <c r="A1018" s="4"/>
      <c r="D1018" s="4"/>
      <c r="E1018" s="4"/>
      <c r="F1018" s="4"/>
      <c r="H1018" s="4"/>
      <c r="I1018" s="4"/>
      <c r="N1018" s="4"/>
      <c r="S1018" s="4"/>
      <c r="W1018" s="4"/>
      <c r="X1018" s="4" t="s">
        <v>32</v>
      </c>
      <c r="Y1018" s="4"/>
    </row>
    <row r="1019" ht="15.75" customHeight="1">
      <c r="A1019" s="4"/>
      <c r="D1019" s="4"/>
      <c r="E1019" s="4"/>
      <c r="F1019" s="4"/>
      <c r="H1019" s="4"/>
      <c r="I1019" s="4"/>
      <c r="N1019" s="4"/>
      <c r="S1019" s="4"/>
      <c r="W1019" s="4"/>
      <c r="X1019" s="4" t="s">
        <v>32</v>
      </c>
      <c r="Y1019" s="4"/>
    </row>
    <row r="1020" ht="15.75" customHeight="1">
      <c r="A1020" s="4"/>
      <c r="D1020" s="4"/>
      <c r="E1020" s="4"/>
      <c r="F1020" s="4"/>
      <c r="H1020" s="4"/>
      <c r="I1020" s="4"/>
      <c r="N1020" s="4"/>
      <c r="S1020" s="4"/>
      <c r="W1020" s="4"/>
      <c r="X1020" s="4" t="s">
        <v>32</v>
      </c>
      <c r="Y1020" s="4"/>
    </row>
    <row r="1021" ht="15.75" customHeight="1">
      <c r="A1021" s="4"/>
      <c r="D1021" s="4"/>
      <c r="E1021" s="4"/>
      <c r="F1021" s="4"/>
      <c r="H1021" s="4"/>
      <c r="I1021" s="4"/>
      <c r="N1021" s="4"/>
      <c r="S1021" s="4"/>
      <c r="W1021" s="4"/>
      <c r="X1021" s="4" t="s">
        <v>32</v>
      </c>
      <c r="Y1021" s="4"/>
    </row>
    <row r="1022" ht="15.75" customHeight="1">
      <c r="A1022" s="4"/>
      <c r="D1022" s="4"/>
      <c r="E1022" s="4"/>
      <c r="F1022" s="4"/>
      <c r="H1022" s="4"/>
      <c r="I1022" s="4"/>
      <c r="N1022" s="4"/>
      <c r="S1022" s="4"/>
      <c r="W1022" s="4"/>
      <c r="X1022" s="4" t="s">
        <v>32</v>
      </c>
      <c r="Y1022" s="4"/>
    </row>
    <row r="1023" ht="15.75" customHeight="1">
      <c r="A1023" s="4"/>
      <c r="D1023" s="4"/>
      <c r="E1023" s="4"/>
      <c r="F1023" s="4"/>
      <c r="H1023" s="4"/>
      <c r="I1023" s="4"/>
      <c r="N1023" s="4"/>
      <c r="S1023" s="4"/>
      <c r="W1023" s="4"/>
      <c r="X1023" s="4" t="s">
        <v>32</v>
      </c>
      <c r="Y1023" s="4"/>
    </row>
    <row r="1024" ht="15.75" customHeight="1">
      <c r="A1024" s="4"/>
      <c r="D1024" s="4"/>
      <c r="E1024" s="4"/>
      <c r="F1024" s="4"/>
      <c r="H1024" s="4"/>
      <c r="I1024" s="4"/>
      <c r="N1024" s="4"/>
      <c r="S1024" s="4"/>
      <c r="W1024" s="4"/>
      <c r="X1024" s="4" t="s">
        <v>32</v>
      </c>
      <c r="Y1024" s="4"/>
    </row>
    <row r="1025" ht="15.75" customHeight="1">
      <c r="A1025" s="4"/>
      <c r="D1025" s="4"/>
      <c r="E1025" s="4"/>
      <c r="F1025" s="4"/>
      <c r="H1025" s="4"/>
      <c r="I1025" s="4"/>
      <c r="N1025" s="4"/>
      <c r="S1025" s="4"/>
      <c r="W1025" s="4"/>
      <c r="X1025" s="4" t="s">
        <v>32</v>
      </c>
      <c r="Y1025" s="4"/>
    </row>
    <row r="1026" ht="15.75" customHeight="1">
      <c r="A1026" s="4"/>
      <c r="D1026" s="4"/>
      <c r="E1026" s="4"/>
      <c r="F1026" s="4"/>
      <c r="H1026" s="4"/>
      <c r="I1026" s="4"/>
      <c r="N1026" s="4"/>
      <c r="S1026" s="4"/>
      <c r="W1026" s="4"/>
      <c r="X1026" s="4" t="s">
        <v>32</v>
      </c>
      <c r="Y1026" s="4"/>
    </row>
    <row r="1027" ht="15.75" customHeight="1">
      <c r="A1027" s="4"/>
      <c r="D1027" s="4"/>
      <c r="E1027" s="4"/>
      <c r="F1027" s="4"/>
      <c r="H1027" s="4"/>
      <c r="I1027" s="4"/>
      <c r="N1027" s="4"/>
      <c r="S1027" s="4"/>
      <c r="W1027" s="4"/>
      <c r="X1027" s="4" t="s">
        <v>32</v>
      </c>
      <c r="Y1027" s="4"/>
    </row>
    <row r="1028" ht="15.75" customHeight="1">
      <c r="A1028" s="4"/>
      <c r="D1028" s="4"/>
      <c r="E1028" s="4"/>
      <c r="F1028" s="4"/>
      <c r="H1028" s="4"/>
      <c r="I1028" s="4"/>
      <c r="N1028" s="4"/>
      <c r="S1028" s="4"/>
      <c r="W1028" s="4"/>
      <c r="X1028" s="4" t="s">
        <v>32</v>
      </c>
      <c r="Y1028" s="4"/>
    </row>
    <row r="1029" ht="15.75" customHeight="1">
      <c r="A1029" s="4"/>
      <c r="D1029" s="4"/>
      <c r="E1029" s="4"/>
      <c r="F1029" s="4"/>
      <c r="H1029" s="4"/>
      <c r="I1029" s="4"/>
      <c r="N1029" s="4"/>
      <c r="S1029" s="4"/>
      <c r="W1029" s="4"/>
      <c r="X1029" s="4" t="s">
        <v>32</v>
      </c>
      <c r="Y1029" s="4"/>
    </row>
    <row r="1030" ht="15.75" customHeight="1">
      <c r="A1030" s="4"/>
      <c r="D1030" s="4"/>
      <c r="E1030" s="4"/>
      <c r="F1030" s="4"/>
      <c r="H1030" s="4"/>
      <c r="I1030" s="4"/>
      <c r="N1030" s="4"/>
      <c r="S1030" s="4"/>
      <c r="W1030" s="4"/>
      <c r="X1030" s="4" t="s">
        <v>32</v>
      </c>
      <c r="Y1030" s="4"/>
    </row>
    <row r="1031" ht="15.75" customHeight="1">
      <c r="A1031" s="4"/>
      <c r="D1031" s="4"/>
      <c r="E1031" s="4"/>
      <c r="F1031" s="4"/>
      <c r="H1031" s="4"/>
      <c r="I1031" s="4"/>
      <c r="N1031" s="4"/>
      <c r="S1031" s="4"/>
      <c r="W1031" s="4"/>
      <c r="X1031" s="4" t="s">
        <v>32</v>
      </c>
      <c r="Y1031" s="4"/>
    </row>
    <row r="1032" ht="15.75" customHeight="1">
      <c r="A1032" s="4"/>
      <c r="D1032" s="4"/>
      <c r="E1032" s="4"/>
      <c r="F1032" s="4"/>
      <c r="H1032" s="4"/>
      <c r="I1032" s="4"/>
      <c r="N1032" s="4"/>
      <c r="S1032" s="4"/>
      <c r="W1032" s="4"/>
      <c r="X1032" s="4" t="s">
        <v>32</v>
      </c>
      <c r="Y1032" s="4"/>
    </row>
    <row r="1033" ht="15.75" customHeight="1">
      <c r="A1033" s="4"/>
      <c r="D1033" s="4"/>
      <c r="E1033" s="4"/>
      <c r="F1033" s="4"/>
      <c r="H1033" s="4"/>
      <c r="I1033" s="4"/>
      <c r="N1033" s="4"/>
      <c r="S1033" s="4"/>
      <c r="W1033" s="4"/>
      <c r="X1033" s="4" t="s">
        <v>32</v>
      </c>
      <c r="Y1033" s="4"/>
    </row>
    <row r="1034" ht="15.75" customHeight="1">
      <c r="A1034" s="4"/>
      <c r="D1034" s="4"/>
      <c r="E1034" s="4"/>
      <c r="F1034" s="4"/>
      <c r="H1034" s="4"/>
      <c r="I1034" s="4"/>
      <c r="N1034" s="4"/>
      <c r="S1034" s="4"/>
      <c r="W1034" s="4"/>
      <c r="X1034" s="4" t="s">
        <v>32</v>
      </c>
      <c r="Y1034" s="4"/>
    </row>
    <row r="1035" ht="15.75" customHeight="1">
      <c r="A1035" s="4"/>
      <c r="D1035" s="4"/>
      <c r="E1035" s="4"/>
      <c r="F1035" s="4"/>
      <c r="H1035" s="4"/>
      <c r="I1035" s="4"/>
      <c r="N1035" s="4"/>
      <c r="S1035" s="4"/>
      <c r="W1035" s="4"/>
      <c r="X1035" s="4" t="s">
        <v>32</v>
      </c>
      <c r="Y1035" s="4"/>
    </row>
    <row r="1036" ht="15.75" customHeight="1">
      <c r="A1036" s="4"/>
      <c r="D1036" s="4"/>
      <c r="E1036" s="4"/>
      <c r="F1036" s="4"/>
      <c r="H1036" s="4"/>
      <c r="I1036" s="4"/>
      <c r="N1036" s="4"/>
      <c r="S1036" s="4"/>
      <c r="W1036" s="4"/>
      <c r="X1036" s="4" t="s">
        <v>32</v>
      </c>
      <c r="Y1036" s="4"/>
    </row>
    <row r="1037" ht="15.75" customHeight="1">
      <c r="A1037" s="4"/>
      <c r="D1037" s="4"/>
      <c r="E1037" s="4"/>
      <c r="F1037" s="4"/>
      <c r="H1037" s="4"/>
      <c r="I1037" s="4"/>
      <c r="N1037" s="4"/>
      <c r="S1037" s="4"/>
      <c r="W1037" s="4"/>
      <c r="X1037" s="4" t="s">
        <v>32</v>
      </c>
      <c r="Y1037" s="4"/>
    </row>
    <row r="1038" ht="15.75" customHeight="1">
      <c r="A1038" s="4"/>
      <c r="D1038" s="4"/>
      <c r="E1038" s="4"/>
      <c r="F1038" s="4"/>
      <c r="H1038" s="4"/>
      <c r="I1038" s="4"/>
      <c r="N1038" s="4"/>
      <c r="S1038" s="4"/>
      <c r="W1038" s="4"/>
      <c r="X1038" s="4" t="s">
        <v>32</v>
      </c>
      <c r="Y1038" s="4"/>
    </row>
    <row r="1039" ht="15.75" customHeight="1">
      <c r="A1039" s="4"/>
      <c r="D1039" s="4"/>
      <c r="E1039" s="4"/>
      <c r="F1039" s="4"/>
      <c r="H1039" s="4"/>
      <c r="I1039" s="4"/>
      <c r="N1039" s="4"/>
      <c r="S1039" s="4"/>
      <c r="W1039" s="4"/>
      <c r="X1039" s="4" t="s">
        <v>32</v>
      </c>
      <c r="Y1039" s="4"/>
    </row>
    <row r="1040" ht="15.75" customHeight="1">
      <c r="A1040" s="4"/>
      <c r="D1040" s="4"/>
      <c r="E1040" s="4"/>
      <c r="F1040" s="4"/>
      <c r="H1040" s="4"/>
      <c r="I1040" s="4"/>
      <c r="N1040" s="4"/>
      <c r="S1040" s="4"/>
      <c r="W1040" s="4"/>
      <c r="X1040" s="4" t="s">
        <v>32</v>
      </c>
      <c r="Y1040" s="4"/>
    </row>
    <row r="1041" ht="15.75" customHeight="1">
      <c r="A1041" s="4"/>
      <c r="D1041" s="4"/>
      <c r="E1041" s="4"/>
      <c r="F1041" s="4"/>
      <c r="H1041" s="4"/>
      <c r="I1041" s="4"/>
      <c r="N1041" s="4"/>
      <c r="S1041" s="4"/>
      <c r="W1041" s="4"/>
      <c r="X1041" s="4" t="s">
        <v>32</v>
      </c>
      <c r="Y1041" s="4"/>
    </row>
    <row r="1042" ht="15.75" customHeight="1">
      <c r="A1042" s="4"/>
      <c r="D1042" s="4"/>
      <c r="E1042" s="4"/>
      <c r="F1042" s="4"/>
      <c r="H1042" s="4"/>
      <c r="I1042" s="4"/>
      <c r="N1042" s="4"/>
      <c r="S1042" s="4"/>
      <c r="W1042" s="4"/>
      <c r="X1042" s="4" t="s">
        <v>32</v>
      </c>
      <c r="Y1042" s="4"/>
    </row>
    <row r="1043" ht="15.75" customHeight="1">
      <c r="A1043" s="4"/>
      <c r="D1043" s="4"/>
      <c r="E1043" s="4"/>
      <c r="F1043" s="4"/>
      <c r="H1043" s="4"/>
      <c r="I1043" s="4"/>
      <c r="N1043" s="4"/>
      <c r="S1043" s="4"/>
      <c r="W1043" s="4"/>
      <c r="X1043" s="4" t="s">
        <v>32</v>
      </c>
      <c r="Y1043" s="4"/>
    </row>
    <row r="1044" ht="15.75" customHeight="1">
      <c r="A1044" s="4"/>
      <c r="D1044" s="4"/>
      <c r="E1044" s="4"/>
      <c r="F1044" s="4"/>
      <c r="H1044" s="4"/>
      <c r="I1044" s="4"/>
      <c r="N1044" s="4"/>
      <c r="S1044" s="4"/>
      <c r="W1044" s="4"/>
      <c r="X1044" s="4" t="s">
        <v>32</v>
      </c>
      <c r="Y1044" s="4"/>
    </row>
    <row r="1045" ht="15.75" customHeight="1">
      <c r="A1045" s="4"/>
      <c r="D1045" s="4"/>
      <c r="E1045" s="4"/>
      <c r="F1045" s="4"/>
      <c r="H1045" s="4"/>
      <c r="I1045" s="4"/>
      <c r="N1045" s="4"/>
      <c r="S1045" s="4"/>
      <c r="W1045" s="4"/>
      <c r="X1045" s="4" t="s">
        <v>32</v>
      </c>
      <c r="Y1045" s="4"/>
    </row>
    <row r="1046" ht="15.75" customHeight="1">
      <c r="A1046" s="4"/>
      <c r="D1046" s="4"/>
      <c r="E1046" s="4"/>
      <c r="F1046" s="4"/>
      <c r="H1046" s="4"/>
      <c r="I1046" s="4"/>
      <c r="N1046" s="4"/>
      <c r="S1046" s="4"/>
      <c r="W1046" s="4"/>
      <c r="X1046" s="4" t="s">
        <v>32</v>
      </c>
      <c r="Y1046" s="4"/>
    </row>
    <row r="1047" ht="15.75" customHeight="1">
      <c r="A1047" s="4"/>
      <c r="D1047" s="4"/>
      <c r="E1047" s="4"/>
      <c r="F1047" s="4"/>
      <c r="H1047" s="4"/>
      <c r="I1047" s="4"/>
      <c r="N1047" s="4"/>
      <c r="S1047" s="4"/>
      <c r="W1047" s="4"/>
      <c r="X1047" s="4" t="s">
        <v>32</v>
      </c>
      <c r="Y1047" s="4"/>
    </row>
    <row r="1048" ht="15.75" customHeight="1">
      <c r="A1048" s="4"/>
      <c r="D1048" s="4"/>
      <c r="E1048" s="4"/>
      <c r="F1048" s="4"/>
      <c r="H1048" s="4"/>
      <c r="I1048" s="4"/>
      <c r="N1048" s="4"/>
      <c r="S1048" s="4"/>
      <c r="W1048" s="4"/>
      <c r="X1048" s="4" t="s">
        <v>32</v>
      </c>
      <c r="Y1048" s="4"/>
    </row>
    <row r="1049" ht="15.75" customHeight="1">
      <c r="A1049" s="4"/>
      <c r="D1049" s="4"/>
      <c r="E1049" s="4"/>
      <c r="F1049" s="4"/>
      <c r="H1049" s="4"/>
      <c r="I1049" s="4"/>
      <c r="N1049" s="4"/>
      <c r="S1049" s="4"/>
      <c r="W1049" s="4"/>
      <c r="X1049" s="4" t="s">
        <v>32</v>
      </c>
      <c r="Y1049" s="4"/>
    </row>
    <row r="1050" ht="15.75" customHeight="1">
      <c r="A1050" s="4"/>
      <c r="D1050" s="4"/>
      <c r="E1050" s="4"/>
      <c r="F1050" s="4"/>
      <c r="H1050" s="4"/>
      <c r="I1050" s="4"/>
      <c r="N1050" s="4"/>
      <c r="S1050" s="4"/>
      <c r="W1050" s="4"/>
      <c r="X1050" s="4" t="s">
        <v>32</v>
      </c>
      <c r="Y1050" s="4"/>
    </row>
    <row r="1051" ht="15.75" customHeight="1">
      <c r="A1051" s="4"/>
      <c r="D1051" s="4"/>
      <c r="E1051" s="4"/>
      <c r="F1051" s="4"/>
      <c r="H1051" s="4"/>
      <c r="I1051" s="4"/>
      <c r="N1051" s="4"/>
      <c r="S1051" s="4"/>
      <c r="W1051" s="4"/>
      <c r="X1051" s="4" t="s">
        <v>32</v>
      </c>
      <c r="Y1051" s="4"/>
    </row>
    <row r="1052" ht="15.75" customHeight="1">
      <c r="A1052" s="4"/>
      <c r="D1052" s="4"/>
      <c r="E1052" s="4"/>
      <c r="F1052" s="4"/>
      <c r="H1052" s="4"/>
      <c r="I1052" s="4"/>
      <c r="N1052" s="4"/>
      <c r="S1052" s="4"/>
      <c r="W1052" s="4"/>
      <c r="X1052" s="4" t="s">
        <v>32</v>
      </c>
      <c r="Y1052" s="4"/>
    </row>
    <row r="1053" ht="15.75" customHeight="1">
      <c r="A1053" s="4"/>
      <c r="D1053" s="4"/>
      <c r="E1053" s="4"/>
      <c r="F1053" s="4"/>
      <c r="H1053" s="4"/>
      <c r="I1053" s="4"/>
      <c r="N1053" s="4"/>
      <c r="S1053" s="4"/>
      <c r="W1053" s="4"/>
      <c r="X1053" s="4" t="s">
        <v>32</v>
      </c>
      <c r="Y1053" s="4"/>
    </row>
    <row r="1054" ht="15.75" customHeight="1">
      <c r="A1054" s="4"/>
      <c r="D1054" s="4"/>
      <c r="E1054" s="4"/>
      <c r="F1054" s="4"/>
      <c r="H1054" s="4"/>
      <c r="I1054" s="4"/>
      <c r="N1054" s="4"/>
      <c r="S1054" s="4"/>
      <c r="W1054" s="4"/>
      <c r="X1054" s="4" t="s">
        <v>32</v>
      </c>
      <c r="Y1054" s="4"/>
    </row>
    <row r="1055" ht="15.75" customHeight="1">
      <c r="A1055" s="4"/>
      <c r="D1055" s="4"/>
      <c r="E1055" s="4"/>
      <c r="F1055" s="4"/>
      <c r="H1055" s="4"/>
      <c r="I1055" s="4"/>
      <c r="N1055" s="4"/>
      <c r="S1055" s="4"/>
      <c r="W1055" s="4"/>
      <c r="X1055" s="4" t="s">
        <v>32</v>
      </c>
      <c r="Y1055" s="4"/>
    </row>
    <row r="1056" ht="15.75" customHeight="1">
      <c r="A1056" s="4"/>
      <c r="D1056" s="4"/>
      <c r="E1056" s="4"/>
      <c r="F1056" s="4"/>
      <c r="H1056" s="4"/>
      <c r="I1056" s="4"/>
      <c r="N1056" s="4"/>
      <c r="S1056" s="4"/>
      <c r="W1056" s="4"/>
      <c r="X1056" s="4" t="s">
        <v>32</v>
      </c>
      <c r="Y1056" s="4"/>
    </row>
    <row r="1057" ht="15.75" customHeight="1">
      <c r="A1057" s="4"/>
      <c r="D1057" s="4"/>
      <c r="E1057" s="4"/>
      <c r="F1057" s="4"/>
      <c r="H1057" s="4"/>
      <c r="I1057" s="4"/>
      <c r="N1057" s="4"/>
      <c r="S1057" s="4"/>
      <c r="W1057" s="4"/>
      <c r="X1057" s="4" t="s">
        <v>32</v>
      </c>
      <c r="Y1057" s="4"/>
    </row>
    <row r="1058" ht="15.75" customHeight="1">
      <c r="A1058" s="4"/>
      <c r="D1058" s="4"/>
      <c r="E1058" s="4"/>
      <c r="F1058" s="4"/>
      <c r="H1058" s="4"/>
      <c r="I1058" s="4"/>
      <c r="N1058" s="4"/>
      <c r="S1058" s="4"/>
      <c r="W1058" s="4"/>
      <c r="X1058" s="4" t="s">
        <v>32</v>
      </c>
      <c r="Y1058" s="4"/>
    </row>
    <row r="1059" ht="15.75" customHeight="1">
      <c r="A1059" s="4"/>
      <c r="D1059" s="4"/>
      <c r="E1059" s="4"/>
      <c r="F1059" s="4"/>
      <c r="H1059" s="4"/>
      <c r="I1059" s="4"/>
      <c r="N1059" s="4"/>
      <c r="S1059" s="4"/>
      <c r="W1059" s="4"/>
      <c r="X1059" s="4" t="s">
        <v>32</v>
      </c>
      <c r="Y1059" s="4"/>
    </row>
    <row r="1060" ht="15.75" customHeight="1">
      <c r="A1060" s="4"/>
      <c r="D1060" s="4"/>
      <c r="E1060" s="4"/>
      <c r="F1060" s="4"/>
      <c r="H1060" s="4"/>
      <c r="I1060" s="4"/>
      <c r="N1060" s="4"/>
      <c r="S1060" s="4"/>
      <c r="W1060" s="4"/>
      <c r="X1060" s="4" t="s">
        <v>32</v>
      </c>
      <c r="Y1060" s="4"/>
    </row>
    <row r="1061" ht="15.75" customHeight="1">
      <c r="A1061" s="4"/>
      <c r="D1061" s="4"/>
      <c r="E1061" s="4"/>
      <c r="F1061" s="4"/>
      <c r="H1061" s="4"/>
      <c r="I1061" s="4"/>
      <c r="N1061" s="4"/>
      <c r="S1061" s="4"/>
      <c r="W1061" s="4"/>
      <c r="X1061" s="4" t="s">
        <v>32</v>
      </c>
      <c r="Y1061" s="4"/>
    </row>
    <row r="1062" ht="15.75" customHeight="1">
      <c r="A1062" s="4"/>
      <c r="D1062" s="4"/>
      <c r="E1062" s="4"/>
      <c r="F1062" s="4"/>
      <c r="H1062" s="4"/>
      <c r="I1062" s="4"/>
      <c r="N1062" s="4"/>
      <c r="S1062" s="4"/>
      <c r="W1062" s="4"/>
      <c r="X1062" s="4"/>
      <c r="Y1062" s="4"/>
    </row>
    <row r="1063" ht="15.75" customHeight="1">
      <c r="A1063" s="4"/>
      <c r="D1063" s="4"/>
      <c r="E1063" s="4"/>
      <c r="F1063" s="4"/>
      <c r="H1063" s="4"/>
      <c r="I1063" s="4"/>
      <c r="N1063" s="4"/>
      <c r="S1063" s="4"/>
      <c r="W1063" s="4"/>
      <c r="X1063" s="4"/>
      <c r="Y1063" s="4"/>
    </row>
    <row r="1064" ht="15.75" customHeight="1">
      <c r="A1064" s="4"/>
      <c r="D1064" s="4"/>
      <c r="E1064" s="4"/>
      <c r="F1064" s="4"/>
      <c r="H1064" s="4"/>
      <c r="I1064" s="4"/>
      <c r="N1064" s="4"/>
      <c r="S1064" s="4"/>
      <c r="W1064" s="4"/>
      <c r="X1064" s="4"/>
      <c r="Y1064" s="4"/>
    </row>
    <row r="1065" ht="15.75" customHeight="1">
      <c r="A1065" s="4"/>
      <c r="D1065" s="4"/>
      <c r="E1065" s="4"/>
      <c r="F1065" s="4"/>
      <c r="H1065" s="4"/>
      <c r="I1065" s="4"/>
      <c r="N1065" s="4"/>
      <c r="S1065" s="4"/>
      <c r="W1065" s="4"/>
      <c r="X1065" s="4"/>
      <c r="Y1065" s="4"/>
    </row>
    <row r="1066" ht="15.75" customHeight="1">
      <c r="A1066" s="4"/>
      <c r="D1066" s="4"/>
      <c r="E1066" s="4"/>
      <c r="F1066" s="4"/>
      <c r="H1066" s="4"/>
      <c r="I1066" s="4"/>
      <c r="N1066" s="4"/>
      <c r="S1066" s="4"/>
      <c r="W1066" s="4"/>
      <c r="X1066" s="4"/>
      <c r="Y1066" s="4"/>
    </row>
    <row r="1067" ht="15.75" customHeight="1">
      <c r="A1067" s="4"/>
      <c r="D1067" s="4"/>
      <c r="E1067" s="4"/>
      <c r="F1067" s="4"/>
      <c r="H1067" s="4"/>
      <c r="I1067" s="4"/>
      <c r="N1067" s="4"/>
      <c r="S1067" s="4"/>
      <c r="W1067" s="4"/>
      <c r="X1067" s="4"/>
      <c r="Y1067" s="4"/>
    </row>
    <row r="1068" ht="15.75" customHeight="1">
      <c r="A1068" s="4"/>
      <c r="D1068" s="4"/>
      <c r="E1068" s="4"/>
      <c r="F1068" s="4"/>
      <c r="H1068" s="4"/>
      <c r="I1068" s="4"/>
      <c r="N1068" s="4"/>
      <c r="S1068" s="4"/>
      <c r="W1068" s="4"/>
      <c r="X1068" s="4"/>
      <c r="Y1068" s="4"/>
    </row>
    <row r="1069" ht="15.75" customHeight="1">
      <c r="A1069" s="4"/>
      <c r="D1069" s="4"/>
      <c r="E1069" s="4"/>
      <c r="F1069" s="4"/>
      <c r="H1069" s="4"/>
      <c r="I1069" s="4"/>
      <c r="N1069" s="4"/>
      <c r="S1069" s="4"/>
      <c r="W1069" s="4"/>
      <c r="X1069" s="4"/>
      <c r="Y1069" s="4"/>
    </row>
    <row r="1070" ht="15.75" customHeight="1">
      <c r="A1070" s="4"/>
      <c r="D1070" s="4"/>
      <c r="E1070" s="4"/>
      <c r="F1070" s="4"/>
      <c r="H1070" s="4"/>
      <c r="I1070" s="4"/>
      <c r="N1070" s="4"/>
      <c r="S1070" s="4"/>
      <c r="W1070" s="4"/>
      <c r="X1070" s="4"/>
      <c r="Y1070" s="4"/>
    </row>
    <row r="1071" ht="15.75" customHeight="1">
      <c r="A1071" s="4"/>
      <c r="D1071" s="4"/>
      <c r="E1071" s="4"/>
      <c r="F1071" s="4"/>
      <c r="H1071" s="4"/>
      <c r="I1071" s="4"/>
      <c r="N1071" s="4"/>
      <c r="S1071" s="4"/>
      <c r="W1071" s="4"/>
      <c r="X1071" s="4"/>
      <c r="Y1071" s="4"/>
    </row>
    <row r="1072" ht="15.75" customHeight="1">
      <c r="A1072" s="4"/>
      <c r="D1072" s="4"/>
      <c r="E1072" s="4"/>
      <c r="F1072" s="4"/>
      <c r="H1072" s="4"/>
      <c r="I1072" s="4"/>
      <c r="N1072" s="4"/>
      <c r="S1072" s="4"/>
      <c r="W1072" s="4"/>
      <c r="X1072" s="4"/>
      <c r="Y1072" s="4"/>
    </row>
    <row r="1073" ht="15.75" customHeight="1">
      <c r="A1073" s="4"/>
      <c r="D1073" s="4"/>
      <c r="E1073" s="4"/>
      <c r="F1073" s="4"/>
      <c r="H1073" s="4"/>
      <c r="I1073" s="4"/>
      <c r="N1073" s="4"/>
      <c r="S1073" s="4"/>
      <c r="W1073" s="4"/>
      <c r="X1073" s="4"/>
      <c r="Y1073" s="4"/>
    </row>
    <row r="1074" ht="15.75" customHeight="1">
      <c r="A1074" s="4"/>
      <c r="D1074" s="4"/>
      <c r="E1074" s="4"/>
      <c r="F1074" s="4"/>
      <c r="H1074" s="4"/>
      <c r="I1074" s="4"/>
      <c r="N1074" s="4"/>
      <c r="S1074" s="4"/>
      <c r="W1074" s="4"/>
      <c r="X1074" s="4"/>
      <c r="Y1074" s="4"/>
    </row>
    <row r="1075" ht="15.75" customHeight="1">
      <c r="A1075" s="4"/>
      <c r="D1075" s="4"/>
      <c r="E1075" s="4"/>
      <c r="F1075" s="4"/>
      <c r="H1075" s="4"/>
      <c r="I1075" s="4"/>
      <c r="N1075" s="4"/>
      <c r="S1075" s="4"/>
      <c r="W1075" s="4"/>
      <c r="X1075" s="4"/>
      <c r="Y1075" s="4"/>
    </row>
    <row r="1076" ht="15.75" customHeight="1">
      <c r="A1076" s="4"/>
      <c r="D1076" s="4"/>
      <c r="E1076" s="4"/>
      <c r="F1076" s="4"/>
      <c r="H1076" s="4"/>
      <c r="I1076" s="4"/>
      <c r="N1076" s="4"/>
      <c r="S1076" s="4"/>
      <c r="W1076" s="4"/>
      <c r="X1076" s="4"/>
      <c r="Y1076" s="4"/>
    </row>
    <row r="1077" ht="15.75" customHeight="1">
      <c r="A1077" s="4"/>
      <c r="D1077" s="4"/>
      <c r="E1077" s="4"/>
      <c r="F1077" s="4"/>
      <c r="H1077" s="4"/>
      <c r="I1077" s="4"/>
      <c r="N1077" s="4"/>
      <c r="S1077" s="4"/>
      <c r="W1077" s="4"/>
      <c r="X1077" s="4"/>
      <c r="Y1077" s="4"/>
    </row>
    <row r="1078" ht="15.75" customHeight="1">
      <c r="A1078" s="4"/>
      <c r="D1078" s="4"/>
      <c r="E1078" s="4"/>
      <c r="F1078" s="4"/>
      <c r="H1078" s="4"/>
      <c r="I1078" s="4"/>
      <c r="N1078" s="4"/>
      <c r="S1078" s="4"/>
      <c r="W1078" s="4"/>
      <c r="X1078" s="4"/>
      <c r="Y1078" s="4"/>
    </row>
    <row r="1079" ht="15.75" customHeight="1">
      <c r="A1079" s="4"/>
      <c r="D1079" s="4"/>
      <c r="E1079" s="4"/>
      <c r="F1079" s="4"/>
      <c r="H1079" s="4"/>
      <c r="I1079" s="4"/>
      <c r="N1079" s="4"/>
      <c r="S1079" s="4"/>
      <c r="W1079" s="4"/>
      <c r="X1079" s="4"/>
      <c r="Y1079" s="4"/>
    </row>
    <row r="1080" ht="15.75" customHeight="1">
      <c r="A1080" s="4"/>
      <c r="D1080" s="4"/>
      <c r="E1080" s="4"/>
      <c r="F1080" s="4"/>
      <c r="H1080" s="4"/>
      <c r="I1080" s="4"/>
      <c r="N1080" s="4"/>
      <c r="S1080" s="4"/>
      <c r="W1080" s="4"/>
      <c r="X1080" s="4"/>
      <c r="Y1080" s="4"/>
    </row>
    <row r="1081" ht="15.75" customHeight="1">
      <c r="A1081" s="4"/>
      <c r="D1081" s="4"/>
      <c r="E1081" s="4"/>
      <c r="F1081" s="4"/>
      <c r="H1081" s="4"/>
      <c r="I1081" s="4"/>
      <c r="N1081" s="4"/>
      <c r="S1081" s="4"/>
      <c r="W1081" s="4"/>
      <c r="X1081" s="4"/>
      <c r="Y1081" s="4"/>
    </row>
    <row r="1082" ht="15.75" customHeight="1">
      <c r="A1082" s="4"/>
      <c r="D1082" s="4"/>
      <c r="E1082" s="4"/>
      <c r="F1082" s="4"/>
      <c r="H1082" s="4"/>
      <c r="I1082" s="4"/>
      <c r="N1082" s="4"/>
      <c r="S1082" s="4"/>
      <c r="W1082" s="4"/>
      <c r="X1082" s="4"/>
      <c r="Y1082" s="4"/>
    </row>
    <row r="1083" ht="15.75" customHeight="1">
      <c r="A1083" s="4"/>
      <c r="D1083" s="4"/>
      <c r="E1083" s="4"/>
      <c r="F1083" s="4"/>
      <c r="H1083" s="4"/>
      <c r="I1083" s="4"/>
      <c r="N1083" s="4"/>
      <c r="S1083" s="4"/>
      <c r="W1083" s="4"/>
      <c r="X1083" s="4"/>
      <c r="Y1083" s="4"/>
    </row>
    <row r="1084" ht="15.75" customHeight="1">
      <c r="A1084" s="4"/>
      <c r="D1084" s="4"/>
      <c r="E1084" s="4"/>
      <c r="F1084" s="4"/>
      <c r="H1084" s="4"/>
      <c r="I1084" s="4"/>
      <c r="N1084" s="4"/>
      <c r="S1084" s="4"/>
      <c r="W1084" s="4"/>
      <c r="X1084" s="4"/>
      <c r="Y1084" s="4"/>
    </row>
    <row r="1085" ht="15.75" customHeight="1">
      <c r="A1085" s="4"/>
      <c r="D1085" s="4"/>
      <c r="E1085" s="4"/>
      <c r="F1085" s="4"/>
      <c r="H1085" s="4"/>
      <c r="I1085" s="4"/>
      <c r="N1085" s="4"/>
      <c r="S1085" s="4"/>
      <c r="W1085" s="4"/>
      <c r="X1085" s="4"/>
      <c r="Y1085" s="4"/>
    </row>
    <row r="1086" ht="15.75" customHeight="1">
      <c r="A1086" s="4"/>
      <c r="D1086" s="4"/>
      <c r="E1086" s="4"/>
      <c r="F1086" s="4"/>
      <c r="H1086" s="4"/>
      <c r="I1086" s="4"/>
      <c r="N1086" s="4"/>
      <c r="S1086" s="4"/>
      <c r="W1086" s="4"/>
      <c r="X1086" s="4"/>
      <c r="Y1086" s="4"/>
    </row>
    <row r="1087" ht="15.75" customHeight="1">
      <c r="A1087" s="4"/>
      <c r="D1087" s="4"/>
      <c r="E1087" s="4"/>
      <c r="F1087" s="4"/>
      <c r="H1087" s="4"/>
      <c r="I1087" s="4"/>
      <c r="N1087" s="4"/>
      <c r="S1087" s="4"/>
      <c r="W1087" s="4"/>
      <c r="X1087" s="4"/>
      <c r="Y1087" s="4"/>
    </row>
    <row r="1088" ht="15.75" customHeight="1">
      <c r="A1088" s="4"/>
      <c r="D1088" s="4"/>
      <c r="E1088" s="4"/>
      <c r="F1088" s="4"/>
      <c r="H1088" s="4"/>
      <c r="I1088" s="4"/>
      <c r="N1088" s="4"/>
      <c r="S1088" s="4"/>
      <c r="W1088" s="4"/>
      <c r="X1088" s="4"/>
      <c r="Y1088" s="4"/>
    </row>
    <row r="1089" ht="15.75" customHeight="1">
      <c r="A1089" s="4"/>
      <c r="D1089" s="4"/>
      <c r="E1089" s="4"/>
      <c r="F1089" s="4"/>
      <c r="H1089" s="4"/>
      <c r="I1089" s="4"/>
      <c r="N1089" s="4"/>
      <c r="S1089" s="4"/>
      <c r="W1089" s="4"/>
      <c r="X1089" s="4"/>
      <c r="Y1089" s="4"/>
    </row>
    <row r="1090" ht="15.75" customHeight="1">
      <c r="A1090" s="4"/>
      <c r="D1090" s="4"/>
      <c r="E1090" s="4"/>
      <c r="F1090" s="4"/>
      <c r="H1090" s="4"/>
      <c r="I1090" s="4"/>
      <c r="N1090" s="4"/>
      <c r="S1090" s="4"/>
      <c r="W1090" s="4"/>
      <c r="X1090" s="4"/>
      <c r="Y1090" s="4"/>
    </row>
    <row r="1091" ht="15.75" customHeight="1">
      <c r="A1091" s="4"/>
      <c r="D1091" s="4"/>
      <c r="E1091" s="4"/>
      <c r="F1091" s="4"/>
      <c r="H1091" s="4"/>
      <c r="I1091" s="4"/>
      <c r="N1091" s="4"/>
      <c r="S1091" s="4"/>
      <c r="W1091" s="4"/>
      <c r="X1091" s="4"/>
      <c r="Y1091" s="4"/>
    </row>
    <row r="1092" ht="15.75" customHeight="1">
      <c r="A1092" s="4"/>
      <c r="D1092" s="4"/>
      <c r="E1092" s="4"/>
      <c r="F1092" s="4"/>
      <c r="H1092" s="4"/>
      <c r="I1092" s="4"/>
      <c r="N1092" s="4"/>
      <c r="S1092" s="4"/>
      <c r="W1092" s="4"/>
      <c r="X1092" s="4"/>
      <c r="Y1092" s="4"/>
    </row>
    <row r="1093" ht="15.75" customHeight="1">
      <c r="A1093" s="4"/>
      <c r="D1093" s="4"/>
      <c r="E1093" s="4"/>
      <c r="F1093" s="4"/>
      <c r="H1093" s="4"/>
      <c r="I1093" s="4"/>
      <c r="N1093" s="4"/>
      <c r="S1093" s="4"/>
      <c r="W1093" s="4"/>
      <c r="X1093" s="4"/>
      <c r="Y1093" s="4"/>
    </row>
    <row r="1094" ht="15.75" customHeight="1">
      <c r="A1094" s="4"/>
      <c r="D1094" s="4"/>
      <c r="E1094" s="4"/>
      <c r="F1094" s="4"/>
      <c r="H1094" s="4"/>
      <c r="I1094" s="4"/>
      <c r="N1094" s="4"/>
      <c r="S1094" s="4"/>
      <c r="W1094" s="4"/>
      <c r="X1094" s="4"/>
      <c r="Y1094" s="4"/>
    </row>
    <row r="1095" ht="15.75" customHeight="1">
      <c r="A1095" s="4"/>
      <c r="D1095" s="4"/>
      <c r="E1095" s="4"/>
      <c r="F1095" s="4"/>
      <c r="H1095" s="4"/>
      <c r="I1095" s="4"/>
      <c r="N1095" s="4"/>
      <c r="S1095" s="4"/>
      <c r="W1095" s="4"/>
      <c r="X1095" s="4"/>
      <c r="Y1095" s="4"/>
    </row>
    <row r="1096" ht="15.75" customHeight="1">
      <c r="A1096" s="4"/>
      <c r="D1096" s="4"/>
      <c r="E1096" s="4"/>
      <c r="F1096" s="4"/>
      <c r="H1096" s="4"/>
      <c r="I1096" s="4"/>
      <c r="N1096" s="4"/>
      <c r="S1096" s="4"/>
      <c r="W1096" s="4"/>
      <c r="X1096" s="4"/>
      <c r="Y1096" s="4"/>
    </row>
    <row r="1097" ht="15.75" customHeight="1">
      <c r="A1097" s="4"/>
      <c r="D1097" s="4"/>
      <c r="E1097" s="4"/>
      <c r="F1097" s="4"/>
      <c r="H1097" s="4"/>
      <c r="I1097" s="4"/>
      <c r="N1097" s="4"/>
      <c r="S1097" s="4"/>
      <c r="W1097" s="4"/>
      <c r="X1097" s="4"/>
      <c r="Y1097" s="4"/>
    </row>
    <row r="1098" ht="15.75" customHeight="1">
      <c r="A1098" s="4"/>
      <c r="D1098" s="4"/>
      <c r="E1098" s="4"/>
      <c r="F1098" s="4"/>
      <c r="H1098" s="4"/>
      <c r="I1098" s="4"/>
      <c r="N1098" s="4"/>
      <c r="S1098" s="4"/>
      <c r="W1098" s="4"/>
      <c r="X1098" s="4"/>
      <c r="Y1098" s="4"/>
    </row>
    <row r="1099" ht="15.75" customHeight="1">
      <c r="A1099" s="4"/>
      <c r="D1099" s="4"/>
      <c r="E1099" s="4"/>
      <c r="F1099" s="4"/>
      <c r="H1099" s="4"/>
      <c r="I1099" s="4"/>
      <c r="N1099" s="4"/>
      <c r="S1099" s="4"/>
      <c r="W1099" s="4"/>
      <c r="X1099" s="4"/>
      <c r="Y1099" s="4"/>
    </row>
    <row r="1100" ht="15.75" customHeight="1">
      <c r="A1100" s="4"/>
      <c r="D1100" s="4"/>
      <c r="E1100" s="4"/>
      <c r="F1100" s="4"/>
      <c r="H1100" s="4"/>
      <c r="I1100" s="4"/>
      <c r="N1100" s="4"/>
      <c r="S1100" s="4"/>
      <c r="W1100" s="4"/>
      <c r="X1100" s="4"/>
      <c r="Y1100" s="4"/>
    </row>
    <row r="1101" ht="15.75" customHeight="1">
      <c r="A1101" s="4"/>
      <c r="D1101" s="4"/>
      <c r="E1101" s="4"/>
      <c r="F1101" s="4"/>
      <c r="H1101" s="4"/>
      <c r="I1101" s="4"/>
      <c r="N1101" s="4"/>
      <c r="S1101" s="4"/>
      <c r="W1101" s="4"/>
      <c r="X1101" s="4"/>
      <c r="Y1101" s="4"/>
    </row>
    <row r="1102" ht="15.75" customHeight="1">
      <c r="A1102" s="4"/>
      <c r="D1102" s="4"/>
      <c r="E1102" s="4"/>
      <c r="F1102" s="4"/>
      <c r="H1102" s="4"/>
      <c r="I1102" s="4"/>
      <c r="N1102" s="4"/>
      <c r="S1102" s="4"/>
      <c r="W1102" s="4"/>
      <c r="X1102" s="4"/>
      <c r="Y1102" s="4"/>
    </row>
    <row r="1103" ht="15.75" customHeight="1">
      <c r="A1103" s="4"/>
      <c r="D1103" s="4"/>
      <c r="E1103" s="4"/>
      <c r="F1103" s="4"/>
      <c r="H1103" s="4"/>
      <c r="I1103" s="4"/>
      <c r="N1103" s="4"/>
      <c r="S1103" s="4"/>
      <c r="W1103" s="4"/>
      <c r="X1103" s="4"/>
      <c r="Y1103" s="4"/>
    </row>
    <row r="1104" ht="15.75" customHeight="1">
      <c r="A1104" s="4"/>
      <c r="D1104" s="4"/>
      <c r="E1104" s="4"/>
      <c r="F1104" s="4"/>
      <c r="H1104" s="4"/>
      <c r="I1104" s="4"/>
      <c r="N1104" s="4"/>
      <c r="S1104" s="4"/>
      <c r="W1104" s="4"/>
      <c r="X1104" s="4"/>
      <c r="Y1104" s="4"/>
    </row>
    <row r="1105" ht="15.75" customHeight="1">
      <c r="A1105" s="4"/>
      <c r="D1105" s="4"/>
      <c r="E1105" s="4"/>
      <c r="F1105" s="4"/>
      <c r="H1105" s="4"/>
      <c r="I1105" s="4"/>
      <c r="N1105" s="4"/>
      <c r="S1105" s="4"/>
      <c r="W1105" s="4"/>
      <c r="X1105" s="4"/>
      <c r="Y1105" s="4"/>
    </row>
    <row r="1106" ht="15.75" customHeight="1">
      <c r="A1106" s="4"/>
      <c r="D1106" s="4"/>
      <c r="E1106" s="4"/>
      <c r="F1106" s="4"/>
      <c r="H1106" s="4"/>
      <c r="I1106" s="4"/>
      <c r="N1106" s="4"/>
      <c r="S1106" s="4"/>
      <c r="W1106" s="4"/>
      <c r="X1106" s="4"/>
      <c r="Y1106" s="4"/>
    </row>
    <row r="1107" ht="15.75" customHeight="1">
      <c r="A1107" s="4"/>
      <c r="D1107" s="4"/>
      <c r="E1107" s="4"/>
      <c r="F1107" s="4"/>
      <c r="H1107" s="4"/>
      <c r="I1107" s="4"/>
      <c r="N1107" s="4"/>
      <c r="S1107" s="4"/>
      <c r="W1107" s="4"/>
      <c r="X1107" s="4"/>
      <c r="Y1107" s="4"/>
    </row>
    <row r="1108" ht="15.75" customHeight="1">
      <c r="A1108" s="4"/>
      <c r="D1108" s="4"/>
      <c r="E1108" s="4"/>
      <c r="F1108" s="4"/>
      <c r="H1108" s="4"/>
      <c r="I1108" s="4"/>
      <c r="N1108" s="4"/>
      <c r="S1108" s="4"/>
      <c r="W1108" s="4"/>
      <c r="X1108" s="4"/>
      <c r="Y1108" s="4"/>
    </row>
    <row r="1109" ht="15.75" customHeight="1">
      <c r="A1109" s="4"/>
      <c r="D1109" s="4"/>
      <c r="E1109" s="4"/>
      <c r="F1109" s="4"/>
      <c r="H1109" s="4"/>
      <c r="I1109" s="4"/>
      <c r="N1109" s="4"/>
      <c r="S1109" s="4"/>
      <c r="W1109" s="4"/>
      <c r="X1109" s="4"/>
      <c r="Y1109" s="4"/>
    </row>
    <row r="1110" ht="15.75" customHeight="1">
      <c r="A1110" s="4"/>
      <c r="D1110" s="4"/>
      <c r="E1110" s="4"/>
      <c r="F1110" s="4"/>
      <c r="H1110" s="4"/>
      <c r="I1110" s="4"/>
      <c r="N1110" s="4"/>
      <c r="S1110" s="4"/>
      <c r="W1110" s="4"/>
      <c r="X1110" s="4"/>
      <c r="Y1110" s="4"/>
    </row>
    <row r="1111" ht="15.75" customHeight="1">
      <c r="A1111" s="4"/>
      <c r="D1111" s="4"/>
      <c r="E1111" s="4"/>
      <c r="F1111" s="4"/>
      <c r="H1111" s="4"/>
      <c r="I1111" s="4"/>
      <c r="N1111" s="4"/>
      <c r="S1111" s="4"/>
      <c r="W1111" s="4"/>
      <c r="X1111" s="4"/>
      <c r="Y1111" s="4"/>
    </row>
    <row r="1112" ht="15.75" customHeight="1">
      <c r="A1112" s="4"/>
      <c r="D1112" s="4"/>
      <c r="E1112" s="4"/>
      <c r="F1112" s="4"/>
      <c r="H1112" s="4"/>
      <c r="I1112" s="4"/>
      <c r="N1112" s="4"/>
      <c r="S1112" s="4"/>
      <c r="W1112" s="4"/>
      <c r="X1112" s="4"/>
      <c r="Y1112" s="4"/>
    </row>
    <row r="1113" ht="15.75" customHeight="1">
      <c r="A1113" s="4"/>
      <c r="D1113" s="4"/>
      <c r="E1113" s="4"/>
      <c r="F1113" s="4"/>
      <c r="H1113" s="4"/>
      <c r="I1113" s="4"/>
      <c r="N1113" s="4"/>
      <c r="S1113" s="4"/>
      <c r="W1113" s="4"/>
      <c r="X1113" s="4"/>
      <c r="Y1113" s="4"/>
    </row>
    <row r="1114" ht="15.75" customHeight="1">
      <c r="A1114" s="4"/>
      <c r="D1114" s="4"/>
      <c r="E1114" s="4"/>
      <c r="F1114" s="4"/>
      <c r="H1114" s="4"/>
      <c r="I1114" s="4"/>
      <c r="N1114" s="4"/>
      <c r="S1114" s="4"/>
      <c r="W1114" s="4"/>
      <c r="X1114" s="4"/>
      <c r="Y1114" s="4"/>
    </row>
    <row r="1115" ht="15.75" customHeight="1">
      <c r="A1115" s="4"/>
      <c r="D1115" s="4"/>
      <c r="E1115" s="4"/>
      <c r="F1115" s="4"/>
      <c r="H1115" s="4"/>
      <c r="I1115" s="4"/>
      <c r="N1115" s="4"/>
      <c r="S1115" s="4"/>
      <c r="W1115" s="4"/>
      <c r="X1115" s="4"/>
      <c r="Y1115" s="4"/>
    </row>
    <row r="1116" ht="15.75" customHeight="1">
      <c r="A1116" s="4"/>
      <c r="D1116" s="4"/>
      <c r="E1116" s="4"/>
      <c r="F1116" s="4"/>
      <c r="H1116" s="4"/>
      <c r="I1116" s="4"/>
      <c r="N1116" s="4"/>
      <c r="S1116" s="4"/>
      <c r="W1116" s="4"/>
      <c r="X1116" s="4"/>
      <c r="Y1116" s="4"/>
    </row>
    <row r="1117" ht="15.75" customHeight="1">
      <c r="A1117" s="4"/>
      <c r="D1117" s="4"/>
      <c r="E1117" s="4"/>
      <c r="F1117" s="4"/>
      <c r="H1117" s="4"/>
      <c r="I1117" s="4"/>
      <c r="N1117" s="4"/>
      <c r="S1117" s="4"/>
      <c r="W1117" s="4"/>
      <c r="X1117" s="4"/>
      <c r="Y1117" s="4"/>
    </row>
    <row r="1118" ht="15.75" customHeight="1">
      <c r="A1118" s="4"/>
      <c r="D1118" s="4"/>
      <c r="E1118" s="4"/>
      <c r="F1118" s="4"/>
      <c r="H1118" s="4"/>
      <c r="I1118" s="4"/>
      <c r="N1118" s="4"/>
      <c r="S1118" s="4"/>
      <c r="W1118" s="4"/>
      <c r="X1118" s="4"/>
      <c r="Y1118" s="4"/>
    </row>
    <row r="1119" ht="15.75" customHeight="1">
      <c r="A1119" s="4"/>
      <c r="D1119" s="4"/>
      <c r="E1119" s="4"/>
      <c r="F1119" s="4"/>
      <c r="H1119" s="4"/>
      <c r="I1119" s="4"/>
      <c r="N1119" s="4"/>
      <c r="S1119" s="4"/>
      <c r="W1119" s="4"/>
      <c r="X1119" s="4"/>
      <c r="Y1119" s="4"/>
    </row>
    <row r="1120" ht="15.75" customHeight="1">
      <c r="A1120" s="4"/>
      <c r="D1120" s="4"/>
      <c r="E1120" s="4"/>
      <c r="F1120" s="4"/>
      <c r="H1120" s="4"/>
      <c r="I1120" s="4"/>
      <c r="N1120" s="4"/>
      <c r="S1120" s="4"/>
      <c r="W1120" s="4"/>
      <c r="X1120" s="4"/>
      <c r="Y1120" s="4"/>
    </row>
    <row r="1121" ht="15.75" customHeight="1">
      <c r="A1121" s="4"/>
      <c r="D1121" s="4"/>
      <c r="E1121" s="4"/>
      <c r="F1121" s="4"/>
      <c r="H1121" s="4"/>
      <c r="I1121" s="4"/>
      <c r="N1121" s="4"/>
      <c r="S1121" s="4"/>
      <c r="W1121" s="4"/>
      <c r="X1121" s="4"/>
      <c r="Y1121" s="4"/>
    </row>
    <row r="1122" ht="15.75" customHeight="1">
      <c r="A1122" s="4"/>
      <c r="D1122" s="4"/>
      <c r="E1122" s="4"/>
      <c r="F1122" s="4"/>
      <c r="H1122" s="4"/>
      <c r="I1122" s="4"/>
      <c r="N1122" s="4"/>
      <c r="S1122" s="4"/>
      <c r="W1122" s="4"/>
      <c r="X1122" s="4"/>
      <c r="Y1122" s="4"/>
    </row>
    <row r="1123" ht="15.75" customHeight="1">
      <c r="A1123" s="4"/>
      <c r="D1123" s="4"/>
      <c r="E1123" s="4"/>
      <c r="F1123" s="4"/>
      <c r="H1123" s="4"/>
      <c r="I1123" s="4"/>
      <c r="N1123" s="4"/>
      <c r="S1123" s="4"/>
      <c r="W1123" s="4"/>
      <c r="X1123" s="4"/>
      <c r="Y1123" s="4"/>
    </row>
    <row r="1124" ht="15.75" customHeight="1">
      <c r="A1124" s="4"/>
      <c r="D1124" s="4"/>
      <c r="E1124" s="4"/>
      <c r="F1124" s="4"/>
      <c r="H1124" s="4"/>
      <c r="I1124" s="4"/>
      <c r="N1124" s="4"/>
      <c r="S1124" s="4"/>
      <c r="W1124" s="4"/>
      <c r="X1124" s="4"/>
      <c r="Y1124" s="4"/>
    </row>
    <row r="1125" ht="15.75" customHeight="1">
      <c r="A1125" s="4"/>
      <c r="D1125" s="4"/>
      <c r="E1125" s="4"/>
      <c r="F1125" s="4"/>
      <c r="H1125" s="4"/>
      <c r="I1125" s="4"/>
      <c r="N1125" s="4"/>
      <c r="S1125" s="4"/>
      <c r="W1125" s="4"/>
      <c r="X1125" s="4"/>
      <c r="Y1125" s="4"/>
    </row>
    <row r="1126" ht="15.75" customHeight="1">
      <c r="A1126" s="4"/>
      <c r="D1126" s="4"/>
      <c r="E1126" s="4"/>
      <c r="F1126" s="4"/>
      <c r="H1126" s="4"/>
      <c r="I1126" s="4"/>
      <c r="N1126" s="4"/>
      <c r="S1126" s="4"/>
      <c r="W1126" s="4"/>
      <c r="X1126" s="4"/>
      <c r="Y1126" s="4"/>
    </row>
    <row r="1127" ht="15.75" customHeight="1">
      <c r="A1127" s="4"/>
      <c r="D1127" s="4"/>
      <c r="E1127" s="4"/>
      <c r="F1127" s="4"/>
      <c r="H1127" s="4"/>
      <c r="I1127" s="4"/>
      <c r="N1127" s="4"/>
      <c r="S1127" s="4"/>
      <c r="W1127" s="4"/>
      <c r="X1127" s="4"/>
      <c r="Y1127" s="4"/>
    </row>
    <row r="1128" ht="15.75" customHeight="1">
      <c r="A1128" s="4"/>
      <c r="D1128" s="4"/>
      <c r="E1128" s="4"/>
      <c r="F1128" s="4"/>
      <c r="H1128" s="4"/>
      <c r="I1128" s="4"/>
      <c r="N1128" s="4"/>
      <c r="S1128" s="4"/>
      <c r="W1128" s="4"/>
      <c r="X1128" s="4"/>
      <c r="Y1128" s="4"/>
    </row>
    <row r="1129" ht="15.75" customHeight="1">
      <c r="A1129" s="4"/>
      <c r="D1129" s="4"/>
      <c r="E1129" s="4"/>
      <c r="F1129" s="4"/>
      <c r="H1129" s="4"/>
      <c r="I1129" s="4"/>
      <c r="N1129" s="4"/>
      <c r="S1129" s="4"/>
      <c r="W1129" s="4"/>
      <c r="X1129" s="4"/>
      <c r="Y1129" s="4"/>
    </row>
    <row r="1130" ht="15.75" customHeight="1">
      <c r="A1130" s="4"/>
      <c r="D1130" s="4"/>
      <c r="E1130" s="4"/>
      <c r="F1130" s="4"/>
      <c r="H1130" s="4"/>
      <c r="I1130" s="4"/>
      <c r="N1130" s="4"/>
      <c r="S1130" s="4"/>
      <c r="W1130" s="4"/>
      <c r="X1130" s="4"/>
      <c r="Y1130" s="4"/>
    </row>
    <row r="1131" ht="15.75" customHeight="1">
      <c r="A1131" s="4"/>
      <c r="D1131" s="4"/>
      <c r="E1131" s="4"/>
      <c r="F1131" s="4"/>
      <c r="H1131" s="4"/>
      <c r="I1131" s="4"/>
      <c r="N1131" s="4"/>
      <c r="S1131" s="4"/>
      <c r="W1131" s="4"/>
      <c r="X1131" s="4"/>
      <c r="Y1131" s="4"/>
    </row>
    <row r="1132" ht="15.75" customHeight="1">
      <c r="A1132" s="4"/>
      <c r="D1132" s="4"/>
      <c r="E1132" s="4"/>
      <c r="F1132" s="4"/>
      <c r="H1132" s="4"/>
      <c r="I1132" s="4"/>
      <c r="N1132" s="4"/>
      <c r="S1132" s="4"/>
      <c r="W1132" s="4"/>
      <c r="X1132" s="4"/>
      <c r="Y1132" s="4"/>
    </row>
    <row r="1133" ht="15.75" customHeight="1">
      <c r="A1133" s="4"/>
      <c r="D1133" s="4"/>
      <c r="E1133" s="4"/>
      <c r="F1133" s="4"/>
      <c r="H1133" s="4"/>
      <c r="I1133" s="4"/>
      <c r="N1133" s="4"/>
      <c r="S1133" s="4"/>
      <c r="W1133" s="4"/>
      <c r="X1133" s="4"/>
      <c r="Y1133" s="4"/>
    </row>
    <row r="1134" ht="15.75" customHeight="1">
      <c r="A1134" s="4"/>
      <c r="D1134" s="4"/>
      <c r="E1134" s="4"/>
      <c r="F1134" s="4"/>
      <c r="H1134" s="4"/>
      <c r="I1134" s="4"/>
      <c r="N1134" s="4"/>
      <c r="S1134" s="4"/>
      <c r="W1134" s="4"/>
      <c r="X1134" s="4"/>
      <c r="Y1134" s="4"/>
    </row>
    <row r="1135" ht="15.75" customHeight="1">
      <c r="A1135" s="4"/>
      <c r="D1135" s="4"/>
      <c r="E1135" s="4"/>
      <c r="F1135" s="4"/>
      <c r="H1135" s="4"/>
      <c r="I1135" s="4"/>
      <c r="N1135" s="4"/>
      <c r="S1135" s="4"/>
      <c r="W1135" s="4"/>
      <c r="X1135" s="4"/>
      <c r="Y1135" s="4"/>
    </row>
    <row r="1136" ht="15.75" customHeight="1">
      <c r="A1136" s="4"/>
      <c r="D1136" s="4"/>
      <c r="E1136" s="4"/>
      <c r="F1136" s="4"/>
      <c r="H1136" s="4"/>
      <c r="I1136" s="4"/>
      <c r="N1136" s="4"/>
      <c r="S1136" s="4"/>
      <c r="W1136" s="4"/>
      <c r="X1136" s="4"/>
      <c r="Y1136" s="4"/>
    </row>
    <row r="1137" ht="15.75" customHeight="1">
      <c r="A1137" s="4"/>
      <c r="D1137" s="4"/>
      <c r="E1137" s="4"/>
      <c r="F1137" s="4"/>
      <c r="H1137" s="4"/>
      <c r="I1137" s="4"/>
      <c r="N1137" s="4"/>
      <c r="S1137" s="4"/>
      <c r="W1137" s="4"/>
      <c r="X1137" s="4"/>
      <c r="Y1137" s="4"/>
    </row>
    <row r="1138" ht="15.75" customHeight="1">
      <c r="A1138" s="4"/>
      <c r="D1138" s="4"/>
      <c r="E1138" s="4"/>
      <c r="F1138" s="4"/>
      <c r="H1138" s="4"/>
      <c r="I1138" s="4"/>
      <c r="N1138" s="4"/>
      <c r="S1138" s="4"/>
      <c r="W1138" s="4"/>
      <c r="X1138" s="4"/>
      <c r="Y1138" s="4"/>
    </row>
    <row r="1139" ht="15.75" customHeight="1">
      <c r="A1139" s="4"/>
      <c r="D1139" s="4"/>
      <c r="E1139" s="4"/>
      <c r="F1139" s="4"/>
      <c r="H1139" s="4"/>
      <c r="I1139" s="4"/>
      <c r="N1139" s="4"/>
      <c r="S1139" s="4"/>
      <c r="W1139" s="4"/>
      <c r="X1139" s="4"/>
      <c r="Y1139" s="4"/>
    </row>
    <row r="1140" ht="15.75" customHeight="1">
      <c r="A1140" s="4"/>
      <c r="D1140" s="4"/>
      <c r="E1140" s="4"/>
      <c r="F1140" s="4"/>
      <c r="H1140" s="4"/>
      <c r="I1140" s="4"/>
      <c r="N1140" s="4"/>
      <c r="S1140" s="4"/>
      <c r="W1140" s="4"/>
      <c r="X1140" s="4"/>
      <c r="Y1140" s="4"/>
    </row>
    <row r="1141" ht="15.75" customHeight="1">
      <c r="A1141" s="4"/>
      <c r="D1141" s="4"/>
      <c r="E1141" s="4"/>
      <c r="F1141" s="4"/>
      <c r="H1141" s="4"/>
      <c r="I1141" s="4"/>
      <c r="N1141" s="4"/>
      <c r="S1141" s="4"/>
      <c r="W1141" s="4"/>
      <c r="X1141" s="4"/>
      <c r="Y1141" s="4"/>
    </row>
    <row r="1142" ht="15.75" customHeight="1">
      <c r="A1142" s="4"/>
      <c r="D1142" s="4"/>
      <c r="E1142" s="4"/>
      <c r="F1142" s="4"/>
      <c r="H1142" s="4"/>
      <c r="I1142" s="4"/>
      <c r="N1142" s="4"/>
      <c r="S1142" s="4"/>
      <c r="W1142" s="4"/>
      <c r="X1142" s="4"/>
      <c r="Y1142" s="4"/>
    </row>
    <row r="1143" ht="15.75" customHeight="1">
      <c r="A1143" s="4"/>
      <c r="D1143" s="4"/>
      <c r="E1143" s="4"/>
      <c r="F1143" s="4"/>
      <c r="H1143" s="4"/>
      <c r="I1143" s="4"/>
      <c r="N1143" s="4"/>
      <c r="S1143" s="4"/>
      <c r="W1143" s="4"/>
      <c r="X1143" s="4"/>
      <c r="Y1143" s="4"/>
    </row>
    <row r="1144" ht="15.75" customHeight="1">
      <c r="A1144" s="4"/>
      <c r="D1144" s="4"/>
      <c r="E1144" s="4"/>
      <c r="F1144" s="4"/>
      <c r="H1144" s="4"/>
      <c r="I1144" s="4"/>
      <c r="N1144" s="4"/>
      <c r="S1144" s="4"/>
      <c r="W1144" s="4"/>
      <c r="X1144" s="4"/>
      <c r="Y1144" s="4"/>
    </row>
    <row r="1145" ht="15.75" customHeight="1">
      <c r="A1145" s="4"/>
      <c r="D1145" s="4"/>
      <c r="E1145" s="4"/>
      <c r="F1145" s="4"/>
      <c r="H1145" s="4"/>
      <c r="I1145" s="4"/>
      <c r="N1145" s="4"/>
      <c r="S1145" s="4"/>
      <c r="W1145" s="4"/>
      <c r="X1145" s="4"/>
      <c r="Y1145" s="4"/>
    </row>
    <row r="1146" ht="15.75" customHeight="1">
      <c r="A1146" s="4"/>
      <c r="D1146" s="4"/>
      <c r="E1146" s="4"/>
      <c r="F1146" s="4"/>
      <c r="H1146" s="4"/>
      <c r="I1146" s="4"/>
      <c r="N1146" s="4"/>
      <c r="S1146" s="4"/>
      <c r="W1146" s="4"/>
      <c r="X1146" s="4"/>
      <c r="Y1146" s="4"/>
    </row>
    <row r="1147" ht="15.75" customHeight="1">
      <c r="A1147" s="4"/>
      <c r="D1147" s="4"/>
      <c r="E1147" s="4"/>
      <c r="F1147" s="4"/>
      <c r="H1147" s="4"/>
      <c r="I1147" s="4"/>
      <c r="N1147" s="4"/>
      <c r="S1147" s="4"/>
      <c r="W1147" s="4"/>
      <c r="X1147" s="4"/>
      <c r="Y1147" s="4"/>
    </row>
  </sheetData>
  <autoFilter ref="$A$1:$U$289"/>
  <customSheetViews>
    <customSheetView guid="{8051BBA3-C63E-4787-88C7-A62F4ECF6217}" filter="1" showAutoFilter="1">
      <autoFilter ref="$A$1:$AC$64"/>
      <extLst>
        <ext uri="GoogleSheetsCustomDataVersion1">
          <go:sheetsCustomData xmlns:go="http://customooxmlschemas.google.com/" filterViewId="1002179495"/>
        </ext>
      </extLst>
    </customSheetView>
    <customSheetView guid="{941E67A4-6804-4DEF-9B11-553FF7891809}" filter="1" showAutoFilter="1">
      <autoFilter ref="$A$1:$P$64"/>
      <extLst>
        <ext uri="GoogleSheetsCustomDataVersion1">
          <go:sheetsCustomData xmlns:go="http://customooxmlschemas.google.com/" filterViewId="530457243"/>
        </ext>
      </extLst>
    </customSheetView>
  </customSheetView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2" max="2" width="28.88"/>
  </cols>
  <sheetData>
    <row r="1" ht="15.75" customHeight="1">
      <c r="A1" s="1" t="s">
        <v>619</v>
      </c>
      <c r="B1" s="1" t="s">
        <v>1</v>
      </c>
      <c r="C1" s="1" t="s">
        <v>2</v>
      </c>
      <c r="D1" s="1"/>
      <c r="E1" s="76" t="s">
        <v>620</v>
      </c>
      <c r="F1" s="26" t="s">
        <v>621</v>
      </c>
      <c r="G1" s="1" t="s">
        <v>622</v>
      </c>
      <c r="H1" s="1"/>
    </row>
    <row r="2" ht="15.75" customHeight="1">
      <c r="A2" s="4" t="s">
        <v>623</v>
      </c>
      <c r="B2" s="19" t="s">
        <v>624</v>
      </c>
      <c r="C2" s="19" t="s">
        <v>25</v>
      </c>
      <c r="E2" s="76"/>
      <c r="F2" s="19" t="str">
        <f>IFERROR(__xludf.DUMMYFUNCTION("ArrayFormula(if(len(C2:C329),regexreplace(regexreplace(regexreplace(mid(regexreplace(regexreplace(regexreplace(LOWER(C2:C329),""( \()|( \))|\(|\)|( )|/|-|(\*\*)|(\*)|(:)|(\.)|=|\[|\]|\n|\r|“|(,_)|(__)|&amp;"",""_""),""!|\$|{|}|\'|[""""]|#+|(^_)|^[0-9]+|(_$)|("&amp;"__$)|(^__)|(\?)"",""""),""( \()|( \))|\(|\)|( )|/|-|(\*\*)|(\*)|(:)|(\.)|=|\[|\]|\n|\r|“|(,_)|(__)"",""_""),1,31),""!|\$|{|}|\'|[""""]|#+|(^_)|^[0-9]+|(_$)|(__$)|(^__)|(\?)"",""""),""!|\$|{|}|\'|[""""]|#+|^[0-9]+|(^_)|(_$)|(__$)|(^__)|(\?)"",""""),""!|\$|"&amp;"{|}|\'|[""""]|#+|^[0-9]+|(^_)|(_$)|(__$)|(^__)|(\?)"",""""),iferror(1/0)))"),"yes")</f>
        <v>yes</v>
      </c>
      <c r="G2" s="19">
        <v>1.0</v>
      </c>
      <c r="H2" s="19"/>
    </row>
    <row r="3" ht="15.75" customHeight="1">
      <c r="A3" s="4" t="s">
        <v>623</v>
      </c>
      <c r="B3" s="19" t="s">
        <v>625</v>
      </c>
      <c r="C3" s="19" t="s">
        <v>37</v>
      </c>
      <c r="E3" s="76"/>
      <c r="F3" s="19" t="str">
        <f>IFERROR(__xludf.DUMMYFUNCTION("""COMPUTED_VALUE"""),"no")</f>
        <v>no</v>
      </c>
      <c r="G3" s="19">
        <v>0.0</v>
      </c>
      <c r="H3" s="19"/>
    </row>
    <row r="4" ht="15.75" customHeight="1">
      <c r="A4" s="4" t="s">
        <v>623</v>
      </c>
      <c r="B4" s="19" t="s">
        <v>626</v>
      </c>
      <c r="C4" s="19" t="s">
        <v>627</v>
      </c>
      <c r="E4" s="76"/>
      <c r="F4" s="19" t="str">
        <f>IFERROR(__xludf.DUMMYFUNCTION("""COMPUTED_VALUE"""),"insufficient_data")</f>
        <v>insufficient_data</v>
      </c>
      <c r="G4" s="19">
        <v>0.0</v>
      </c>
      <c r="H4" s="19"/>
    </row>
    <row r="5" ht="15.75" customHeight="1">
      <c r="A5" s="4" t="s">
        <v>628</v>
      </c>
      <c r="B5" s="19" t="s">
        <v>624</v>
      </c>
      <c r="C5" s="19" t="s">
        <v>25</v>
      </c>
      <c r="E5" s="76"/>
      <c r="F5" s="19" t="str">
        <f>IFERROR(__xludf.DUMMYFUNCTION("""COMPUTED_VALUE"""),"yes")</f>
        <v>yes</v>
      </c>
      <c r="G5" s="19">
        <v>2.0</v>
      </c>
      <c r="H5" s="19"/>
    </row>
    <row r="6" ht="15.75" customHeight="1">
      <c r="A6" s="4" t="s">
        <v>628</v>
      </c>
      <c r="B6" s="19" t="s">
        <v>625</v>
      </c>
      <c r="C6" s="19" t="s">
        <v>37</v>
      </c>
      <c r="E6" s="76"/>
      <c r="F6" s="19" t="str">
        <f>IFERROR(__xludf.DUMMYFUNCTION("""COMPUTED_VALUE"""),"no")</f>
        <v>no</v>
      </c>
      <c r="G6" s="19">
        <v>0.0</v>
      </c>
      <c r="H6" s="19"/>
    </row>
    <row r="7" ht="15.75" customHeight="1">
      <c r="A7" s="4" t="s">
        <v>628</v>
      </c>
      <c r="B7" s="19" t="s">
        <v>626</v>
      </c>
      <c r="C7" s="19" t="s">
        <v>627</v>
      </c>
      <c r="E7" s="76"/>
      <c r="F7" s="19" t="str">
        <f>IFERROR(__xludf.DUMMYFUNCTION("""COMPUTED_VALUE"""),"insufficient_data")</f>
        <v>insufficient_data</v>
      </c>
      <c r="G7" s="19">
        <v>0.0</v>
      </c>
      <c r="H7" s="19"/>
    </row>
    <row r="8" ht="15.75" customHeight="1">
      <c r="A8" s="4" t="s">
        <v>629</v>
      </c>
      <c r="B8" s="19" t="s">
        <v>624</v>
      </c>
      <c r="C8" s="19" t="s">
        <v>25</v>
      </c>
      <c r="E8" s="76"/>
      <c r="F8" s="19" t="str">
        <f>IFERROR(__xludf.DUMMYFUNCTION("""COMPUTED_VALUE"""),"yes")</f>
        <v>yes</v>
      </c>
      <c r="G8" s="19">
        <v>3.0</v>
      </c>
      <c r="H8" s="19"/>
    </row>
    <row r="9" ht="15.75" customHeight="1">
      <c r="A9" s="4" t="s">
        <v>629</v>
      </c>
      <c r="B9" s="19" t="s">
        <v>625</v>
      </c>
      <c r="C9" s="19" t="s">
        <v>37</v>
      </c>
      <c r="E9" s="76"/>
      <c r="F9" s="19" t="str">
        <f>IFERROR(__xludf.DUMMYFUNCTION("""COMPUTED_VALUE"""),"no")</f>
        <v>no</v>
      </c>
      <c r="G9" s="19">
        <v>0.0</v>
      </c>
      <c r="H9" s="19"/>
    </row>
    <row r="10" ht="15.75" customHeight="1">
      <c r="A10" s="4" t="s">
        <v>629</v>
      </c>
      <c r="B10" s="19" t="s">
        <v>626</v>
      </c>
      <c r="C10" s="19" t="s">
        <v>627</v>
      </c>
      <c r="E10" s="76"/>
      <c r="F10" s="19" t="str">
        <f>IFERROR(__xludf.DUMMYFUNCTION("""COMPUTED_VALUE"""),"insufficient_data")</f>
        <v>insufficient_data</v>
      </c>
      <c r="G10" s="19">
        <v>0.0</v>
      </c>
      <c r="H10" s="19"/>
    </row>
    <row r="11" ht="15.75" customHeight="1">
      <c r="A11" s="34" t="s">
        <v>630</v>
      </c>
      <c r="B11" s="19" t="s">
        <v>624</v>
      </c>
      <c r="C11" s="19" t="s">
        <v>25</v>
      </c>
      <c r="E11" s="76"/>
      <c r="F11" s="19" t="str">
        <f>IFERROR(__xludf.DUMMYFUNCTION("""COMPUTED_VALUE"""),"yes")</f>
        <v>yes</v>
      </c>
      <c r="G11" s="77">
        <v>5.0</v>
      </c>
      <c r="H11" s="19"/>
    </row>
    <row r="12" ht="15.75" customHeight="1">
      <c r="A12" s="34" t="s">
        <v>630</v>
      </c>
      <c r="B12" s="19" t="s">
        <v>625</v>
      </c>
      <c r="C12" s="19" t="s">
        <v>37</v>
      </c>
      <c r="E12" s="76"/>
      <c r="F12" s="19" t="str">
        <f>IFERROR(__xludf.DUMMYFUNCTION("""COMPUTED_VALUE"""),"no")</f>
        <v>no</v>
      </c>
      <c r="G12" s="77">
        <v>0.0</v>
      </c>
      <c r="H12" s="19"/>
    </row>
    <row r="13" ht="15.75" customHeight="1">
      <c r="A13" s="34" t="s">
        <v>630</v>
      </c>
      <c r="B13" s="19" t="s">
        <v>626</v>
      </c>
      <c r="C13" s="19" t="s">
        <v>627</v>
      </c>
      <c r="E13" s="76"/>
      <c r="F13" s="19" t="str">
        <f>IFERROR(__xludf.DUMMYFUNCTION("""COMPUTED_VALUE"""),"insufficient_data")</f>
        <v>insufficient_data</v>
      </c>
      <c r="G13" s="77">
        <v>0.0</v>
      </c>
      <c r="H13" s="19"/>
    </row>
    <row r="14" ht="15.75" customHeight="1">
      <c r="A14" s="78" t="s">
        <v>631</v>
      </c>
      <c r="B14" s="77" t="s">
        <v>624</v>
      </c>
      <c r="C14" s="78" t="s">
        <v>25</v>
      </c>
      <c r="E14" s="76"/>
      <c r="F14" s="19" t="str">
        <f>IFERROR(__xludf.DUMMYFUNCTION("""COMPUTED_VALUE"""),"yes")</f>
        <v>yes</v>
      </c>
      <c r="G14" s="77">
        <v>5.0</v>
      </c>
      <c r="H14" s="19"/>
    </row>
    <row r="15" ht="15.75" customHeight="1">
      <c r="A15" s="78" t="s">
        <v>631</v>
      </c>
      <c r="B15" s="77" t="s">
        <v>625</v>
      </c>
      <c r="C15" s="78" t="s">
        <v>37</v>
      </c>
      <c r="E15" s="76"/>
      <c r="F15" s="19" t="str">
        <f>IFERROR(__xludf.DUMMYFUNCTION("""COMPUTED_VALUE"""),"no")</f>
        <v>no</v>
      </c>
      <c r="G15" s="77">
        <v>0.0</v>
      </c>
      <c r="H15" s="19"/>
    </row>
    <row r="16" ht="15.75" customHeight="1">
      <c r="A16" s="78" t="s">
        <v>631</v>
      </c>
      <c r="B16" s="77" t="s">
        <v>632</v>
      </c>
      <c r="C16" s="78" t="s">
        <v>633</v>
      </c>
      <c r="E16" s="76"/>
      <c r="F16" s="19" t="str">
        <f>IFERROR(__xludf.DUMMYFUNCTION("""COMPUTED_VALUE"""),"n_a")</f>
        <v>n_a</v>
      </c>
      <c r="G16" s="77">
        <v>0.0</v>
      </c>
      <c r="H16" s="19"/>
    </row>
    <row r="17" ht="15.75" customHeight="1">
      <c r="A17" s="79" t="s">
        <v>634</v>
      </c>
      <c r="B17" s="19" t="s">
        <v>624</v>
      </c>
      <c r="C17" s="79" t="s">
        <v>25</v>
      </c>
      <c r="E17" s="76"/>
      <c r="F17" s="19" t="str">
        <f>IFERROR(__xludf.DUMMYFUNCTION("""COMPUTED_VALUE"""),"yes")</f>
        <v>yes</v>
      </c>
      <c r="G17" s="19">
        <v>3.0</v>
      </c>
      <c r="H17" s="19"/>
    </row>
    <row r="18" ht="15.75" customHeight="1">
      <c r="A18" s="79" t="s">
        <v>634</v>
      </c>
      <c r="B18" s="19" t="s">
        <v>625</v>
      </c>
      <c r="C18" s="79" t="s">
        <v>37</v>
      </c>
      <c r="E18" s="76"/>
      <c r="F18" s="19" t="str">
        <f>IFERROR(__xludf.DUMMYFUNCTION("""COMPUTED_VALUE"""),"no")</f>
        <v>no</v>
      </c>
      <c r="G18" s="19">
        <v>0.0</v>
      </c>
      <c r="H18" s="19"/>
    </row>
    <row r="19" ht="15.75" customHeight="1">
      <c r="A19" s="79" t="s">
        <v>634</v>
      </c>
      <c r="B19" s="19" t="s">
        <v>632</v>
      </c>
      <c r="C19" s="79" t="s">
        <v>633</v>
      </c>
      <c r="E19" s="76"/>
      <c r="F19" s="19" t="str">
        <f>IFERROR(__xludf.DUMMYFUNCTION("""COMPUTED_VALUE"""),"n_a")</f>
        <v>n_a</v>
      </c>
      <c r="G19" s="19">
        <v>0.0</v>
      </c>
      <c r="H19" s="19"/>
    </row>
    <row r="20" ht="15.75" customHeight="1">
      <c r="A20" s="79" t="s">
        <v>635</v>
      </c>
      <c r="B20" s="19" t="s">
        <v>624</v>
      </c>
      <c r="C20" s="79" t="s">
        <v>25</v>
      </c>
      <c r="E20" s="76"/>
      <c r="F20" s="19" t="str">
        <f>IFERROR(__xludf.DUMMYFUNCTION("""COMPUTED_VALUE"""),"yes")</f>
        <v>yes</v>
      </c>
      <c r="G20" s="19">
        <v>2.0</v>
      </c>
      <c r="H20" s="19"/>
    </row>
    <row r="21" ht="15.75" customHeight="1">
      <c r="A21" s="79" t="s">
        <v>635</v>
      </c>
      <c r="B21" s="19" t="s">
        <v>625</v>
      </c>
      <c r="C21" s="79" t="s">
        <v>37</v>
      </c>
      <c r="E21" s="76"/>
      <c r="F21" s="19" t="str">
        <f>IFERROR(__xludf.DUMMYFUNCTION("""COMPUTED_VALUE"""),"no")</f>
        <v>no</v>
      </c>
      <c r="G21" s="19">
        <v>0.0</v>
      </c>
      <c r="H21" s="19"/>
    </row>
    <row r="22" ht="15.75" customHeight="1">
      <c r="A22" s="79" t="s">
        <v>635</v>
      </c>
      <c r="B22" s="19" t="s">
        <v>632</v>
      </c>
      <c r="C22" s="4" t="s">
        <v>633</v>
      </c>
      <c r="E22" s="76"/>
      <c r="F22" s="19" t="str">
        <f>IFERROR(__xludf.DUMMYFUNCTION("""COMPUTED_VALUE"""),"n_a")</f>
        <v>n_a</v>
      </c>
      <c r="G22" s="19">
        <v>0.0</v>
      </c>
      <c r="H22" s="19"/>
    </row>
    <row r="23" ht="15.75" customHeight="1">
      <c r="A23" s="1" t="s">
        <v>636</v>
      </c>
      <c r="B23" s="19" t="s">
        <v>624</v>
      </c>
      <c r="C23" s="1" t="s">
        <v>25</v>
      </c>
      <c r="E23" s="76"/>
      <c r="F23" s="19" t="str">
        <f>IFERROR(__xludf.DUMMYFUNCTION("""COMPUTED_VALUE"""),"yes")</f>
        <v>yes</v>
      </c>
      <c r="G23" s="19">
        <v>1.0</v>
      </c>
      <c r="H23" s="1"/>
    </row>
    <row r="24" ht="15.75" customHeight="1">
      <c r="A24" s="1" t="s">
        <v>636</v>
      </c>
      <c r="B24" s="76" t="s">
        <v>625</v>
      </c>
      <c r="C24" s="1" t="s">
        <v>37</v>
      </c>
      <c r="E24" s="76"/>
      <c r="F24" s="76" t="str">
        <f>IFERROR(__xludf.DUMMYFUNCTION("""COMPUTED_VALUE"""),"no")</f>
        <v>no</v>
      </c>
      <c r="G24" s="19">
        <v>0.0</v>
      </c>
      <c r="H24" s="1"/>
    </row>
    <row r="25" ht="15.75" customHeight="1">
      <c r="A25" s="1" t="s">
        <v>636</v>
      </c>
      <c r="B25" s="76" t="s">
        <v>632</v>
      </c>
      <c r="C25" s="4" t="s">
        <v>633</v>
      </c>
      <c r="E25" s="76"/>
      <c r="F25" s="76" t="str">
        <f>IFERROR(__xludf.DUMMYFUNCTION("""COMPUTED_VALUE"""),"n_a")</f>
        <v>n_a</v>
      </c>
      <c r="G25" s="19">
        <v>0.0</v>
      </c>
      <c r="H25" s="1"/>
    </row>
    <row r="26" ht="15.75" customHeight="1">
      <c r="A26" s="53" t="s">
        <v>637</v>
      </c>
      <c r="B26" s="19" t="s">
        <v>624</v>
      </c>
      <c r="C26" s="1" t="s">
        <v>25</v>
      </c>
      <c r="E26" s="76"/>
      <c r="F26" s="76" t="str">
        <f>IFERROR(__xludf.DUMMYFUNCTION("""COMPUTED_VALUE"""),"yes")</f>
        <v>yes</v>
      </c>
      <c r="G26" s="77">
        <v>0.0</v>
      </c>
      <c r="H26" s="1"/>
    </row>
    <row r="27" ht="15.75" customHeight="1">
      <c r="A27" s="53" t="s">
        <v>637</v>
      </c>
      <c r="B27" s="76" t="s">
        <v>625</v>
      </c>
      <c r="C27" s="1" t="s">
        <v>37</v>
      </c>
      <c r="E27" s="76"/>
      <c r="F27" s="76" t="str">
        <f>IFERROR(__xludf.DUMMYFUNCTION("""COMPUTED_VALUE"""),"no")</f>
        <v>no</v>
      </c>
      <c r="G27" s="77">
        <v>0.0</v>
      </c>
      <c r="H27" s="1"/>
    </row>
    <row r="28" ht="15.75" customHeight="1">
      <c r="A28" s="53" t="s">
        <v>637</v>
      </c>
      <c r="B28" s="76" t="s">
        <v>632</v>
      </c>
      <c r="C28" s="4" t="s">
        <v>633</v>
      </c>
      <c r="E28" s="76"/>
      <c r="F28" s="76" t="str">
        <f>IFERROR(__xludf.DUMMYFUNCTION("""COMPUTED_VALUE"""),"n_a")</f>
        <v>n_a</v>
      </c>
      <c r="G28" s="77">
        <v>0.0</v>
      </c>
      <c r="H28" s="1"/>
    </row>
    <row r="29" ht="15.75" customHeight="1">
      <c r="A29" s="53" t="s">
        <v>638</v>
      </c>
      <c r="B29" s="76" t="s">
        <v>639</v>
      </c>
      <c r="C29" s="34" t="s">
        <v>640</v>
      </c>
      <c r="E29" s="76"/>
      <c r="F29" s="76" t="str">
        <f>IFERROR(__xludf.DUMMYFUNCTION("""COMPUTED_VALUE"""),"none")</f>
        <v>none</v>
      </c>
      <c r="G29" s="80">
        <v>0.0</v>
      </c>
      <c r="H29" s="1"/>
    </row>
    <row r="30" ht="15.75" customHeight="1">
      <c r="A30" s="53" t="s">
        <v>638</v>
      </c>
      <c r="B30" s="76" t="s">
        <v>641</v>
      </c>
      <c r="C30" s="34" t="s">
        <v>642</v>
      </c>
      <c r="E30" s="76"/>
      <c r="F30" s="76" t="str">
        <f>IFERROR(__xludf.DUMMYFUNCTION("""COMPUTED_VALUE"""),"available")</f>
        <v>available</v>
      </c>
      <c r="G30" s="80">
        <v>1.0</v>
      </c>
      <c r="H30" s="1"/>
    </row>
    <row r="31" ht="15.75" customHeight="1">
      <c r="A31" s="53" t="s">
        <v>638</v>
      </c>
      <c r="B31" s="76" t="s">
        <v>643</v>
      </c>
      <c r="C31" s="34" t="s">
        <v>644</v>
      </c>
      <c r="E31" s="76"/>
      <c r="F31" s="76" t="str">
        <f>IFERROR(__xludf.DUMMYFUNCTION("""COMPUTED_VALUE"""),"adequate")</f>
        <v>adequate</v>
      </c>
      <c r="G31" s="80">
        <v>0.0</v>
      </c>
      <c r="H31" s="1"/>
    </row>
    <row r="32" ht="15.75" customHeight="1">
      <c r="A32" s="53" t="s">
        <v>638</v>
      </c>
      <c r="B32" s="76" t="s">
        <v>645</v>
      </c>
      <c r="C32" s="34" t="s">
        <v>646</v>
      </c>
      <c r="E32" s="76"/>
      <c r="F32" s="76" t="str">
        <f>IFERROR(__xludf.DUMMYFUNCTION("""COMPUTED_VALUE"""),"functional")</f>
        <v>functional</v>
      </c>
      <c r="G32" s="80">
        <v>1.0</v>
      </c>
      <c r="H32" s="1"/>
    </row>
    <row r="33" ht="15.75" customHeight="1">
      <c r="A33" s="53" t="s">
        <v>647</v>
      </c>
      <c r="B33" s="76" t="s">
        <v>648</v>
      </c>
      <c r="C33" s="34" t="s">
        <v>649</v>
      </c>
      <c r="E33" s="76"/>
      <c r="F33" s="76" t="str">
        <f>IFERROR(__xludf.DUMMYFUNCTION("""COMPUTED_VALUE"""),"not_functional")</f>
        <v>not_functional</v>
      </c>
      <c r="G33" s="80">
        <v>0.0</v>
      </c>
      <c r="H33" s="1"/>
    </row>
    <row r="34" ht="15.75" customHeight="1">
      <c r="A34" s="53" t="s">
        <v>647</v>
      </c>
      <c r="B34" s="76" t="s">
        <v>650</v>
      </c>
      <c r="C34" s="34" t="s">
        <v>651</v>
      </c>
      <c r="E34" s="76"/>
      <c r="F34" s="76" t="str">
        <f>IFERROR(__xludf.DUMMYFUNCTION("""COMPUTED_VALUE"""),"serviced_regularly")</f>
        <v>serviced_regularly</v>
      </c>
      <c r="G34" s="80">
        <v>0.0</v>
      </c>
      <c r="H34" s="1"/>
    </row>
    <row r="35" ht="15.75" customHeight="1">
      <c r="A35" s="53" t="s">
        <v>647</v>
      </c>
      <c r="B35" s="76" t="s">
        <v>652</v>
      </c>
      <c r="C35" s="34" t="s">
        <v>653</v>
      </c>
      <c r="E35" s="76"/>
      <c r="F35" s="76" t="str">
        <f>IFERROR(__xludf.DUMMYFUNCTION("""COMPUTED_VALUE"""),"service_history_available")</f>
        <v>service_history_available</v>
      </c>
      <c r="G35" s="80">
        <v>0.0</v>
      </c>
      <c r="H35" s="1"/>
    </row>
    <row r="36" ht="15.75" customHeight="1">
      <c r="A36" s="1" t="s">
        <v>654</v>
      </c>
      <c r="B36" s="76" t="s">
        <v>655</v>
      </c>
      <c r="C36" s="4" t="s">
        <v>656</v>
      </c>
      <c r="E36" s="76"/>
      <c r="F36" s="76" t="str">
        <f>IFERROR(__xludf.DUMMYFUNCTION("""COMPUTED_VALUE"""),"abia")</f>
        <v>abia</v>
      </c>
      <c r="G36" s="1"/>
      <c r="H36" s="1"/>
    </row>
    <row r="37" ht="15.75" customHeight="1">
      <c r="A37" s="1" t="s">
        <v>654</v>
      </c>
      <c r="B37" s="76" t="s">
        <v>657</v>
      </c>
      <c r="C37" s="4" t="s">
        <v>658</v>
      </c>
      <c r="E37" s="76"/>
      <c r="F37" s="76" t="str">
        <f>IFERROR(__xludf.DUMMYFUNCTION("""COMPUTED_VALUE"""),"adamawa")</f>
        <v>adamawa</v>
      </c>
      <c r="G37" s="1"/>
      <c r="H37" s="1"/>
    </row>
    <row r="38" ht="15.75" customHeight="1">
      <c r="A38" s="1" t="s">
        <v>654</v>
      </c>
      <c r="B38" s="76" t="s">
        <v>659</v>
      </c>
      <c r="C38" s="4" t="s">
        <v>660</v>
      </c>
      <c r="E38" s="76"/>
      <c r="F38" s="76" t="str">
        <f>IFERROR(__xludf.DUMMYFUNCTION("""COMPUTED_VALUE"""),"akwa_ibom")</f>
        <v>akwa_ibom</v>
      </c>
      <c r="G38" s="1"/>
      <c r="H38" s="1"/>
    </row>
    <row r="39" ht="15.75" customHeight="1">
      <c r="A39" s="1" t="s">
        <v>654</v>
      </c>
      <c r="B39" s="76" t="s">
        <v>661</v>
      </c>
      <c r="C39" s="4" t="s">
        <v>662</v>
      </c>
      <c r="E39" s="76"/>
      <c r="F39" s="76" t="str">
        <f>IFERROR(__xludf.DUMMYFUNCTION("""COMPUTED_VALUE"""),"anambra")</f>
        <v>anambra</v>
      </c>
      <c r="G39" s="1"/>
      <c r="H39" s="1"/>
    </row>
    <row r="40" ht="15.75" customHeight="1">
      <c r="A40" s="1" t="s">
        <v>654</v>
      </c>
      <c r="B40" s="76" t="s">
        <v>663</v>
      </c>
      <c r="C40" s="4" t="s">
        <v>664</v>
      </c>
      <c r="E40" s="76"/>
      <c r="F40" s="76" t="str">
        <f>IFERROR(__xludf.DUMMYFUNCTION("""COMPUTED_VALUE"""),"bauchi")</f>
        <v>bauchi</v>
      </c>
      <c r="G40" s="1"/>
      <c r="H40" s="1"/>
    </row>
    <row r="41" ht="15.75" customHeight="1">
      <c r="A41" s="1" t="s">
        <v>654</v>
      </c>
      <c r="B41" s="76" t="s">
        <v>665</v>
      </c>
      <c r="C41" s="4" t="s">
        <v>666</v>
      </c>
      <c r="E41" s="76"/>
      <c r="F41" s="76" t="str">
        <f>IFERROR(__xludf.DUMMYFUNCTION("""COMPUTED_VALUE"""),"bayelsa")</f>
        <v>bayelsa</v>
      </c>
      <c r="G41" s="1"/>
      <c r="H41" s="1"/>
    </row>
    <row r="42" ht="15.75" customHeight="1">
      <c r="A42" s="1" t="s">
        <v>654</v>
      </c>
      <c r="B42" s="76" t="s">
        <v>667</v>
      </c>
      <c r="C42" s="4" t="s">
        <v>668</v>
      </c>
      <c r="E42" s="76"/>
      <c r="F42" s="76" t="str">
        <f>IFERROR(__xludf.DUMMYFUNCTION("""COMPUTED_VALUE"""),"benue")</f>
        <v>benue</v>
      </c>
      <c r="G42" s="1"/>
      <c r="H42" s="1"/>
    </row>
    <row r="43" ht="15.75" customHeight="1">
      <c r="A43" s="1" t="s">
        <v>654</v>
      </c>
      <c r="B43" s="76" t="s">
        <v>669</v>
      </c>
      <c r="C43" s="4" t="s">
        <v>670</v>
      </c>
      <c r="E43" s="76"/>
      <c r="F43" s="76" t="str">
        <f>IFERROR(__xludf.DUMMYFUNCTION("""COMPUTED_VALUE"""),"borno")</f>
        <v>borno</v>
      </c>
      <c r="G43" s="1"/>
      <c r="H43" s="1"/>
    </row>
    <row r="44" ht="15.75" customHeight="1">
      <c r="A44" s="1" t="s">
        <v>654</v>
      </c>
      <c r="B44" s="76" t="s">
        <v>671</v>
      </c>
      <c r="C44" s="4" t="s">
        <v>672</v>
      </c>
      <c r="E44" s="76"/>
      <c r="F44" s="76" t="str">
        <f>IFERROR(__xludf.DUMMYFUNCTION("""COMPUTED_VALUE"""),"cross_river")</f>
        <v>cross_river</v>
      </c>
      <c r="G44" s="1"/>
      <c r="H44" s="1"/>
    </row>
    <row r="45" ht="15.75" customHeight="1">
      <c r="A45" s="81" t="s">
        <v>654</v>
      </c>
      <c r="B45" s="1" t="s">
        <v>673</v>
      </c>
      <c r="C45" s="79" t="s">
        <v>674</v>
      </c>
      <c r="E45" s="76"/>
      <c r="F45" s="76" t="str">
        <f>IFERROR(__xludf.DUMMYFUNCTION("""COMPUTED_VALUE"""),"delta")</f>
        <v>delta</v>
      </c>
      <c r="G45" s="1"/>
      <c r="H45" s="1"/>
    </row>
    <row r="46" ht="15.75" customHeight="1">
      <c r="A46" s="81" t="s">
        <v>654</v>
      </c>
      <c r="B46" s="1" t="s">
        <v>675</v>
      </c>
      <c r="C46" s="79" t="s">
        <v>676</v>
      </c>
      <c r="E46" s="76"/>
      <c r="F46" s="76" t="str">
        <f>IFERROR(__xludf.DUMMYFUNCTION("""COMPUTED_VALUE"""),"ebonyi")</f>
        <v>ebonyi</v>
      </c>
      <c r="G46" s="1"/>
      <c r="H46" s="1"/>
    </row>
    <row r="47" ht="15.75" customHeight="1">
      <c r="A47" s="81" t="s">
        <v>654</v>
      </c>
      <c r="B47" s="1" t="s">
        <v>677</v>
      </c>
      <c r="C47" s="79" t="s">
        <v>678</v>
      </c>
      <c r="E47" s="76"/>
      <c r="F47" s="76" t="str">
        <f>IFERROR(__xludf.DUMMYFUNCTION("""COMPUTED_VALUE"""),"edo")</f>
        <v>edo</v>
      </c>
      <c r="G47" s="1"/>
      <c r="H47" s="1"/>
    </row>
    <row r="48" ht="15.75" customHeight="1">
      <c r="A48" s="81" t="s">
        <v>654</v>
      </c>
      <c r="B48" s="1" t="s">
        <v>679</v>
      </c>
      <c r="C48" s="79" t="s">
        <v>680</v>
      </c>
      <c r="E48" s="76"/>
      <c r="F48" s="76" t="str">
        <f>IFERROR(__xludf.DUMMYFUNCTION("""COMPUTED_VALUE"""),"ekiti")</f>
        <v>ekiti</v>
      </c>
      <c r="G48" s="1"/>
      <c r="H48" s="1"/>
    </row>
    <row r="49" ht="15.75" customHeight="1">
      <c r="A49" s="81" t="s">
        <v>654</v>
      </c>
      <c r="B49" s="1" t="s">
        <v>681</v>
      </c>
      <c r="C49" s="79" t="s">
        <v>682</v>
      </c>
      <c r="E49" s="76"/>
      <c r="F49" s="76" t="str">
        <f>IFERROR(__xludf.DUMMYFUNCTION("""COMPUTED_VALUE"""),"enugu")</f>
        <v>enugu</v>
      </c>
      <c r="G49" s="1"/>
      <c r="H49" s="1"/>
    </row>
    <row r="50" ht="15.75" customHeight="1">
      <c r="A50" s="81" t="s">
        <v>654</v>
      </c>
      <c r="B50" s="1" t="s">
        <v>683</v>
      </c>
      <c r="C50" s="79" t="s">
        <v>684</v>
      </c>
      <c r="E50" s="76"/>
      <c r="F50" s="76" t="str">
        <f>IFERROR(__xludf.DUMMYFUNCTION("""COMPUTED_VALUE"""),"fct")</f>
        <v>fct</v>
      </c>
      <c r="G50" s="1"/>
      <c r="H50" s="1"/>
    </row>
    <row r="51" ht="15.75" customHeight="1">
      <c r="A51" s="81" t="s">
        <v>654</v>
      </c>
      <c r="B51" s="1" t="s">
        <v>685</v>
      </c>
      <c r="C51" s="79" t="s">
        <v>686</v>
      </c>
      <c r="E51" s="76"/>
      <c r="F51" s="76" t="str">
        <f>IFERROR(__xludf.DUMMYFUNCTION("""COMPUTED_VALUE"""),"gombe")</f>
        <v>gombe</v>
      </c>
      <c r="G51" s="1"/>
      <c r="H51" s="1"/>
    </row>
    <row r="52" ht="15.75" customHeight="1">
      <c r="A52" s="81" t="s">
        <v>654</v>
      </c>
      <c r="B52" s="1" t="s">
        <v>687</v>
      </c>
      <c r="C52" s="4" t="s">
        <v>688</v>
      </c>
      <c r="E52" s="76"/>
      <c r="F52" s="76" t="str">
        <f>IFERROR(__xludf.DUMMYFUNCTION("""COMPUTED_VALUE"""),"imo")</f>
        <v>imo</v>
      </c>
      <c r="G52" s="1"/>
      <c r="H52" s="1"/>
    </row>
    <row r="53" ht="15.75" customHeight="1">
      <c r="A53" s="81" t="s">
        <v>654</v>
      </c>
      <c r="B53" s="1" t="s">
        <v>689</v>
      </c>
      <c r="C53" s="4" t="s">
        <v>690</v>
      </c>
      <c r="E53" s="76"/>
      <c r="F53" s="76" t="str">
        <f>IFERROR(__xludf.DUMMYFUNCTION("""COMPUTED_VALUE"""),"jigawa")</f>
        <v>jigawa</v>
      </c>
      <c r="G53" s="1"/>
      <c r="H53" s="1"/>
    </row>
    <row r="54" ht="15.75" customHeight="1">
      <c r="A54" s="81" t="s">
        <v>654</v>
      </c>
      <c r="B54" s="1" t="s">
        <v>691</v>
      </c>
      <c r="C54" s="4" t="s">
        <v>692</v>
      </c>
      <c r="E54" s="76"/>
      <c r="F54" s="76" t="str">
        <f>IFERROR(__xludf.DUMMYFUNCTION("""COMPUTED_VALUE"""),"kaduna")</f>
        <v>kaduna</v>
      </c>
      <c r="G54" s="1"/>
      <c r="H54" s="1"/>
    </row>
    <row r="55" ht="15.75" customHeight="1">
      <c r="A55" s="81" t="s">
        <v>654</v>
      </c>
      <c r="B55" s="1" t="s">
        <v>693</v>
      </c>
      <c r="C55" s="4" t="s">
        <v>694</v>
      </c>
      <c r="E55" s="76"/>
      <c r="F55" s="76" t="str">
        <f>IFERROR(__xludf.DUMMYFUNCTION("""COMPUTED_VALUE"""),"kano")</f>
        <v>kano</v>
      </c>
      <c r="G55" s="1"/>
      <c r="H55" s="1"/>
    </row>
    <row r="56" ht="15.75" customHeight="1">
      <c r="A56" s="81" t="s">
        <v>654</v>
      </c>
      <c r="B56" s="76" t="s">
        <v>695</v>
      </c>
      <c r="C56" s="4" t="s">
        <v>696</v>
      </c>
      <c r="E56" s="76"/>
      <c r="F56" s="76" t="str">
        <f>IFERROR(__xludf.DUMMYFUNCTION("""COMPUTED_VALUE"""),"katsina")</f>
        <v>katsina</v>
      </c>
      <c r="G56" s="1"/>
      <c r="H56" s="1"/>
    </row>
    <row r="57" ht="15.75" customHeight="1">
      <c r="A57" s="81" t="s">
        <v>654</v>
      </c>
      <c r="B57" s="1" t="s">
        <v>697</v>
      </c>
      <c r="C57" s="4" t="s">
        <v>698</v>
      </c>
      <c r="E57" s="76"/>
      <c r="F57" s="76" t="str">
        <f>IFERROR(__xludf.DUMMYFUNCTION("""COMPUTED_VALUE"""),"kebbi")</f>
        <v>kebbi</v>
      </c>
      <c r="G57" s="1"/>
      <c r="H57" s="1"/>
    </row>
    <row r="58" ht="15.75" customHeight="1">
      <c r="A58" s="81" t="s">
        <v>654</v>
      </c>
      <c r="B58" s="1" t="s">
        <v>699</v>
      </c>
      <c r="C58" s="4" t="s">
        <v>700</v>
      </c>
      <c r="E58" s="76"/>
      <c r="F58" s="76" t="str">
        <f>IFERROR(__xludf.DUMMYFUNCTION("""COMPUTED_VALUE"""),"kogi")</f>
        <v>kogi</v>
      </c>
      <c r="G58" s="1"/>
      <c r="H58" s="1"/>
    </row>
    <row r="59" ht="15.75" customHeight="1">
      <c r="A59" s="79" t="s">
        <v>654</v>
      </c>
      <c r="B59" s="1" t="s">
        <v>701</v>
      </c>
      <c r="C59" s="4" t="s">
        <v>702</v>
      </c>
      <c r="E59" s="76"/>
      <c r="F59" s="76" t="str">
        <f>IFERROR(__xludf.DUMMYFUNCTION("""COMPUTED_VALUE"""),"kwara")</f>
        <v>kwara</v>
      </c>
      <c r="G59" s="1"/>
      <c r="H59" s="1"/>
    </row>
    <row r="60" ht="15.75" customHeight="1">
      <c r="A60" s="79" t="s">
        <v>654</v>
      </c>
      <c r="B60" s="1" t="s">
        <v>703</v>
      </c>
      <c r="C60" s="4" t="s">
        <v>704</v>
      </c>
      <c r="E60" s="76"/>
      <c r="F60" s="76" t="str">
        <f>IFERROR(__xludf.DUMMYFUNCTION("""COMPUTED_VALUE"""),"lagos")</f>
        <v>lagos</v>
      </c>
      <c r="G60" s="1"/>
      <c r="H60" s="1"/>
    </row>
    <row r="61" ht="15.75" customHeight="1">
      <c r="A61" s="79" t="s">
        <v>654</v>
      </c>
      <c r="B61" s="1" t="s">
        <v>705</v>
      </c>
      <c r="C61" s="4" t="s">
        <v>706</v>
      </c>
      <c r="E61" s="76"/>
      <c r="F61" s="76" t="str">
        <f>IFERROR(__xludf.DUMMYFUNCTION("""COMPUTED_VALUE"""),"nasarawa")</f>
        <v>nasarawa</v>
      </c>
      <c r="G61" s="1"/>
      <c r="H61" s="1"/>
    </row>
    <row r="62" ht="15.75" customHeight="1">
      <c r="A62" s="79" t="s">
        <v>654</v>
      </c>
      <c r="B62" s="81" t="s">
        <v>707</v>
      </c>
      <c r="C62" s="4" t="s">
        <v>708</v>
      </c>
      <c r="E62" s="76"/>
      <c r="F62" s="76" t="str">
        <f>IFERROR(__xludf.DUMMYFUNCTION("""COMPUTED_VALUE"""),"niger")</f>
        <v>niger</v>
      </c>
      <c r="G62" s="81"/>
      <c r="H62" s="81"/>
    </row>
    <row r="63" ht="15.75" customHeight="1">
      <c r="A63" s="79" t="s">
        <v>654</v>
      </c>
      <c r="B63" s="1" t="s">
        <v>709</v>
      </c>
      <c r="C63" s="4" t="s">
        <v>710</v>
      </c>
      <c r="E63" s="76"/>
      <c r="F63" s="76" t="str">
        <f>IFERROR(__xludf.DUMMYFUNCTION("""COMPUTED_VALUE"""),"ogun")</f>
        <v>ogun</v>
      </c>
      <c r="G63" s="1"/>
      <c r="H63" s="1"/>
    </row>
    <row r="64" ht="15.75" customHeight="1">
      <c r="A64" s="79" t="s">
        <v>654</v>
      </c>
      <c r="B64" s="81" t="s">
        <v>711</v>
      </c>
      <c r="C64" s="4" t="s">
        <v>712</v>
      </c>
      <c r="E64" s="76"/>
      <c r="F64" s="76" t="str">
        <f>IFERROR(__xludf.DUMMYFUNCTION("""COMPUTED_VALUE"""),"ondo")</f>
        <v>ondo</v>
      </c>
      <c r="G64" s="81"/>
      <c r="H64" s="81"/>
    </row>
    <row r="65" ht="15.75" customHeight="1">
      <c r="A65" s="79" t="s">
        <v>654</v>
      </c>
      <c r="B65" s="81" t="s">
        <v>713</v>
      </c>
      <c r="C65" s="4" t="s">
        <v>714</v>
      </c>
      <c r="E65" s="76"/>
      <c r="F65" s="76" t="str">
        <f>IFERROR(__xludf.DUMMYFUNCTION("""COMPUTED_VALUE"""),"oyo")</f>
        <v>oyo</v>
      </c>
      <c r="G65" s="81"/>
      <c r="H65" s="81"/>
    </row>
    <row r="66" ht="15.75" customHeight="1">
      <c r="A66" s="79" t="s">
        <v>654</v>
      </c>
      <c r="B66" s="81" t="s">
        <v>715</v>
      </c>
      <c r="C66" s="4" t="s">
        <v>716</v>
      </c>
      <c r="E66" s="76"/>
      <c r="F66" s="76" t="str">
        <f>IFERROR(__xludf.DUMMYFUNCTION("""COMPUTED_VALUE"""),"plateau")</f>
        <v>plateau</v>
      </c>
      <c r="G66" s="81"/>
      <c r="H66" s="81"/>
    </row>
    <row r="67" ht="15.75" customHeight="1">
      <c r="A67" s="79" t="s">
        <v>654</v>
      </c>
      <c r="B67" s="81" t="s">
        <v>717</v>
      </c>
      <c r="C67" s="4" t="s">
        <v>718</v>
      </c>
      <c r="E67" s="76"/>
      <c r="F67" s="76" t="str">
        <f>IFERROR(__xludf.DUMMYFUNCTION("""COMPUTED_VALUE"""),"rivers")</f>
        <v>rivers</v>
      </c>
      <c r="G67" s="81"/>
      <c r="H67" s="81"/>
    </row>
    <row r="68" ht="15.75" customHeight="1">
      <c r="A68" s="79" t="s">
        <v>654</v>
      </c>
      <c r="B68" s="81" t="s">
        <v>719</v>
      </c>
      <c r="C68" s="4" t="s">
        <v>720</v>
      </c>
      <c r="E68" s="76"/>
      <c r="F68" s="76" t="str">
        <f>IFERROR(__xludf.DUMMYFUNCTION("""COMPUTED_VALUE"""),"sokoto")</f>
        <v>sokoto</v>
      </c>
      <c r="G68" s="81"/>
      <c r="H68" s="81"/>
    </row>
    <row r="69" ht="15.75" customHeight="1">
      <c r="A69" s="79" t="s">
        <v>654</v>
      </c>
      <c r="B69" s="81" t="s">
        <v>721</v>
      </c>
      <c r="C69" s="4" t="s">
        <v>722</v>
      </c>
      <c r="E69" s="76"/>
      <c r="F69" s="76" t="str">
        <f>IFERROR(__xludf.DUMMYFUNCTION("""COMPUTED_VALUE"""),"taraba")</f>
        <v>taraba</v>
      </c>
      <c r="G69" s="81"/>
      <c r="H69" s="81"/>
    </row>
    <row r="70" ht="15.75" customHeight="1">
      <c r="A70" s="81" t="s">
        <v>654</v>
      </c>
      <c r="B70" s="81" t="s">
        <v>723</v>
      </c>
      <c r="C70" s="4" t="s">
        <v>724</v>
      </c>
      <c r="E70" s="76"/>
      <c r="F70" s="76" t="str">
        <f>IFERROR(__xludf.DUMMYFUNCTION("""COMPUTED_VALUE"""),"yobe")</f>
        <v>yobe</v>
      </c>
      <c r="G70" s="81"/>
      <c r="H70" s="81"/>
    </row>
    <row r="71" ht="15.75" customHeight="1">
      <c r="A71" s="81" t="s">
        <v>654</v>
      </c>
      <c r="B71" s="81" t="s">
        <v>725</v>
      </c>
      <c r="C71" s="4" t="s">
        <v>726</v>
      </c>
      <c r="E71" s="76"/>
      <c r="F71" s="76" t="str">
        <f>IFERROR(__xludf.DUMMYFUNCTION("""COMPUTED_VALUE"""),"zamfara")</f>
        <v>zamfara</v>
      </c>
      <c r="G71" s="81"/>
      <c r="H71" s="81"/>
    </row>
    <row r="72" ht="15.75" customHeight="1">
      <c r="A72" s="81" t="s">
        <v>654</v>
      </c>
      <c r="B72" s="81" t="s">
        <v>725</v>
      </c>
      <c r="C72" s="4" t="s">
        <v>726</v>
      </c>
      <c r="E72" s="76"/>
      <c r="F72" s="76" t="str">
        <f>IFERROR(__xludf.DUMMYFUNCTION("""COMPUTED_VALUE"""),"zamfara")</f>
        <v>zamfara</v>
      </c>
      <c r="G72" s="81"/>
      <c r="H72" s="81"/>
    </row>
    <row r="73" ht="15.75" customHeight="1">
      <c r="A73" s="81"/>
      <c r="B73" s="81"/>
      <c r="E73" s="76"/>
      <c r="F73" s="76"/>
      <c r="G73" s="81"/>
      <c r="H73" s="81"/>
    </row>
    <row r="74" ht="15.75" customHeight="1">
      <c r="A74" s="81"/>
      <c r="B74" s="81"/>
      <c r="E74" s="76"/>
      <c r="F74" s="76"/>
      <c r="G74" s="81"/>
      <c r="H74" s="81"/>
    </row>
    <row r="75" ht="15.75" customHeight="1">
      <c r="A75" s="81"/>
      <c r="B75" s="81"/>
      <c r="E75" s="76"/>
      <c r="F75" s="76"/>
      <c r="G75" s="81"/>
      <c r="H75" s="81"/>
    </row>
    <row r="76" ht="15.75" customHeight="1">
      <c r="A76" s="81"/>
      <c r="B76" s="76"/>
      <c r="E76" s="79"/>
      <c r="F76" s="76"/>
      <c r="G76" s="1"/>
      <c r="H76" s="1"/>
    </row>
    <row r="77" ht="15.75" customHeight="1">
      <c r="A77" s="81"/>
      <c r="B77" s="76"/>
      <c r="E77" s="79"/>
      <c r="F77" s="76"/>
      <c r="G77" s="1"/>
      <c r="H77" s="1"/>
    </row>
    <row r="78" ht="15.75" customHeight="1">
      <c r="A78" s="81"/>
      <c r="B78" s="76"/>
      <c r="E78" s="79"/>
      <c r="F78" s="76"/>
      <c r="G78" s="1"/>
      <c r="H78" s="1"/>
    </row>
    <row r="79" ht="15.75" customHeight="1">
      <c r="A79" s="81"/>
      <c r="B79" s="76"/>
      <c r="E79" s="79"/>
      <c r="F79" s="76"/>
      <c r="G79" s="1"/>
      <c r="H79" s="1"/>
    </row>
    <row r="80" ht="15.75" customHeight="1">
      <c r="A80" s="81"/>
      <c r="B80" s="76"/>
      <c r="E80" s="79"/>
      <c r="F80" s="76"/>
      <c r="G80" s="1"/>
      <c r="H80" s="1"/>
    </row>
    <row r="81" ht="15.75" customHeight="1">
      <c r="A81" s="81"/>
      <c r="B81" s="76"/>
      <c r="E81" s="79"/>
      <c r="F81" s="76"/>
      <c r="G81" s="1"/>
      <c r="H81" s="1"/>
    </row>
    <row r="82" ht="15.75" customHeight="1">
      <c r="A82" s="79"/>
      <c r="B82" s="76"/>
      <c r="C82" s="79"/>
      <c r="E82" s="79"/>
      <c r="F82" s="76"/>
      <c r="G82" s="1"/>
      <c r="H82" s="1"/>
    </row>
    <row r="83" ht="15.75" customHeight="1">
      <c r="A83" s="79"/>
      <c r="B83" s="76"/>
      <c r="C83" s="1"/>
      <c r="E83" s="79"/>
      <c r="F83" s="76"/>
      <c r="G83" s="1"/>
      <c r="H83" s="1"/>
    </row>
    <row r="84" ht="15.75" customHeight="1">
      <c r="A84" s="79"/>
      <c r="B84" s="76"/>
      <c r="C84" s="79"/>
      <c r="E84" s="79"/>
      <c r="F84" s="76"/>
      <c r="G84" s="1"/>
      <c r="H84" s="1"/>
    </row>
    <row r="85" ht="15.75" customHeight="1">
      <c r="A85" s="79"/>
      <c r="B85" s="76"/>
      <c r="C85" s="1"/>
      <c r="E85" s="79"/>
      <c r="F85" s="76"/>
      <c r="G85" s="1"/>
      <c r="H85" s="1"/>
    </row>
    <row r="86" ht="15.75" customHeight="1">
      <c r="A86" s="79"/>
      <c r="B86" s="76"/>
      <c r="C86" s="82"/>
      <c r="E86" s="79"/>
      <c r="F86" s="76"/>
      <c r="G86" s="1"/>
      <c r="H86" s="1"/>
    </row>
    <row r="87" ht="15.75" customHeight="1">
      <c r="A87" s="79"/>
      <c r="B87" s="76"/>
      <c r="C87" s="79"/>
      <c r="E87" s="79"/>
      <c r="F87" s="76"/>
      <c r="G87" s="1"/>
      <c r="H87" s="1"/>
    </row>
    <row r="88" ht="15.75" customHeight="1">
      <c r="A88" s="79"/>
      <c r="B88" s="76"/>
      <c r="C88" s="79"/>
      <c r="E88" s="79"/>
      <c r="F88" s="76"/>
      <c r="G88" s="1"/>
      <c r="H88" s="1"/>
    </row>
    <row r="89" ht="15.75" customHeight="1">
      <c r="A89" s="79"/>
      <c r="B89" s="76"/>
      <c r="E89" s="79"/>
      <c r="F89" s="76"/>
      <c r="G89" s="1"/>
      <c r="H89" s="1"/>
    </row>
    <row r="90" ht="15.75" customHeight="1">
      <c r="A90" s="79"/>
      <c r="B90" s="76"/>
      <c r="E90" s="79"/>
      <c r="F90" s="76"/>
      <c r="G90" s="1"/>
      <c r="H90" s="1"/>
    </row>
    <row r="91" ht="15.75" customHeight="1">
      <c r="A91" s="79"/>
      <c r="B91" s="76"/>
      <c r="E91" s="79"/>
      <c r="F91" s="76"/>
      <c r="G91" s="1"/>
      <c r="H91" s="1"/>
    </row>
    <row r="92" ht="15.75" customHeight="1">
      <c r="A92" s="79"/>
      <c r="B92" s="76"/>
      <c r="E92" s="79"/>
      <c r="F92" s="76"/>
      <c r="G92" s="1"/>
      <c r="H92" s="1"/>
    </row>
    <row r="93" ht="15.75" customHeight="1">
      <c r="A93" s="79"/>
      <c r="B93" s="76"/>
      <c r="E93" s="79"/>
      <c r="F93" s="76"/>
      <c r="G93" s="1"/>
      <c r="H93" s="1"/>
    </row>
    <row r="94" ht="15.75" customHeight="1">
      <c r="A94" s="79"/>
      <c r="B94" s="76"/>
      <c r="E94" s="79"/>
      <c r="F94" s="76"/>
      <c r="G94" s="1"/>
      <c r="H94" s="1"/>
    </row>
    <row r="95" ht="15.75" customHeight="1">
      <c r="A95" s="79"/>
      <c r="B95" s="76"/>
      <c r="E95" s="79"/>
      <c r="F95" s="76"/>
      <c r="G95" s="1"/>
      <c r="H95" s="1"/>
    </row>
    <row r="96" ht="15.75" customHeight="1">
      <c r="A96" s="79"/>
      <c r="B96" s="76"/>
      <c r="E96" s="79"/>
      <c r="F96" s="76"/>
      <c r="G96" s="1"/>
      <c r="H96" s="1"/>
    </row>
    <row r="97" ht="15.75" customHeight="1">
      <c r="A97" s="79"/>
      <c r="B97" s="76"/>
      <c r="E97" s="79"/>
      <c r="F97" s="76"/>
      <c r="G97" s="1"/>
      <c r="H97" s="1"/>
    </row>
    <row r="98" ht="15.75" customHeight="1">
      <c r="A98" s="79"/>
      <c r="B98" s="76"/>
      <c r="E98" s="79"/>
      <c r="F98" s="76"/>
      <c r="G98" s="1"/>
      <c r="H98" s="1"/>
    </row>
    <row r="99" ht="15.75" customHeight="1">
      <c r="A99" s="79"/>
      <c r="B99" s="76"/>
      <c r="E99" s="79"/>
      <c r="F99" s="76"/>
      <c r="G99" s="1"/>
      <c r="H99" s="1"/>
    </row>
    <row r="100" ht="15.75" customHeight="1">
      <c r="A100" s="79"/>
      <c r="B100" s="76"/>
      <c r="E100" s="79"/>
      <c r="F100" s="76"/>
      <c r="G100" s="1"/>
      <c r="H100" s="1"/>
    </row>
    <row r="101" ht="15.75" customHeight="1">
      <c r="A101" s="79"/>
      <c r="B101" s="76"/>
      <c r="E101" s="79"/>
      <c r="F101" s="76"/>
      <c r="G101" s="1"/>
      <c r="H101" s="1"/>
    </row>
    <row r="102" ht="15.75" customHeight="1">
      <c r="A102" s="79"/>
      <c r="B102" s="76"/>
      <c r="E102" s="79"/>
      <c r="F102" s="76"/>
      <c r="G102" s="1"/>
      <c r="H102" s="1"/>
    </row>
    <row r="103" ht="15.75" customHeight="1">
      <c r="A103" s="1"/>
      <c r="B103" s="1"/>
      <c r="E103" s="76"/>
      <c r="F103" s="76"/>
      <c r="G103" s="1"/>
      <c r="H103" s="1"/>
    </row>
    <row r="104" ht="15.75" customHeight="1">
      <c r="A104" s="1"/>
      <c r="B104" s="1"/>
      <c r="E104" s="76"/>
      <c r="F104" s="76"/>
      <c r="G104" s="1"/>
      <c r="H104" s="1"/>
    </row>
    <row r="105" ht="15.75" customHeight="1">
      <c r="A105" s="1"/>
      <c r="B105" s="76"/>
      <c r="E105" s="79"/>
      <c r="F105" s="76"/>
      <c r="G105" s="79"/>
      <c r="H105" s="79"/>
    </row>
    <row r="106" ht="15.75" customHeight="1">
      <c r="A106" s="1"/>
      <c r="B106" s="76"/>
      <c r="E106" s="79"/>
      <c r="F106" s="76"/>
      <c r="G106" s="79"/>
      <c r="H106" s="79"/>
    </row>
    <row r="107" ht="15.75" customHeight="1">
      <c r="A107" s="1"/>
      <c r="B107" s="76"/>
      <c r="E107" s="79"/>
      <c r="F107" s="76"/>
      <c r="G107" s="79"/>
    </row>
    <row r="108" ht="15.75" customHeight="1">
      <c r="A108" s="1"/>
      <c r="B108" s="76"/>
      <c r="E108" s="79"/>
      <c r="F108" s="76"/>
      <c r="G108" s="79"/>
      <c r="H108" s="79"/>
    </row>
    <row r="109" ht="15.75" customHeight="1">
      <c r="A109" s="1"/>
      <c r="B109" s="76"/>
      <c r="E109" s="83"/>
      <c r="F109" s="76"/>
      <c r="G109" s="3"/>
      <c r="H109" s="3"/>
    </row>
    <row r="110" ht="15.75" customHeight="1">
      <c r="A110" s="1"/>
      <c r="B110" s="76"/>
      <c r="E110" s="83"/>
      <c r="F110" s="76"/>
      <c r="G110" s="3"/>
      <c r="H110" s="3"/>
    </row>
    <row r="111" ht="15.75" customHeight="1">
      <c r="A111" s="1"/>
      <c r="B111" s="3"/>
      <c r="E111" s="76"/>
      <c r="F111" s="76"/>
      <c r="G111" s="3"/>
      <c r="H111" s="3"/>
    </row>
    <row r="112" ht="15.75" customHeight="1">
      <c r="A112" s="81"/>
      <c r="B112" s="1"/>
      <c r="E112" s="76"/>
      <c r="F112" s="76"/>
      <c r="G112" s="1"/>
      <c r="H112" s="1"/>
    </row>
    <row r="113" ht="15.75" customHeight="1">
      <c r="A113" s="81"/>
      <c r="B113" s="84"/>
      <c r="E113" s="76"/>
      <c r="F113" s="76"/>
      <c r="G113" s="84"/>
      <c r="H113" s="84"/>
    </row>
    <row r="114" ht="15.75" customHeight="1">
      <c r="A114" s="81"/>
      <c r="B114" s="1"/>
      <c r="C114" s="1"/>
      <c r="E114" s="76"/>
      <c r="F114" s="76"/>
      <c r="G114" s="1"/>
      <c r="H114" s="1"/>
    </row>
    <row r="115" ht="15.75" customHeight="1">
      <c r="A115" s="81"/>
      <c r="B115" s="1"/>
      <c r="C115" s="1"/>
      <c r="E115" s="76"/>
      <c r="F115" s="76"/>
      <c r="G115" s="1"/>
      <c r="H115" s="1"/>
    </row>
    <row r="116" ht="15.75" customHeight="1">
      <c r="A116" s="81"/>
      <c r="B116" s="1"/>
      <c r="C116" s="1"/>
      <c r="E116" s="76"/>
      <c r="F116" s="76"/>
      <c r="G116" s="1"/>
      <c r="H116" s="1"/>
    </row>
    <row r="117" ht="15.75" customHeight="1">
      <c r="A117" s="81"/>
      <c r="B117" s="1"/>
      <c r="C117" s="1"/>
      <c r="E117" s="76"/>
      <c r="F117" s="76"/>
      <c r="G117" s="1"/>
      <c r="H117" s="1"/>
    </row>
    <row r="118" ht="15.75" customHeight="1">
      <c r="A118" s="81"/>
      <c r="B118" s="1"/>
      <c r="C118" s="1"/>
      <c r="E118" s="76"/>
      <c r="F118" s="76"/>
      <c r="G118" s="1"/>
      <c r="H118" s="1"/>
    </row>
    <row r="119" ht="15.75" customHeight="1">
      <c r="A119" s="81"/>
      <c r="B119" s="1"/>
      <c r="C119" s="1"/>
      <c r="E119" s="76"/>
      <c r="F119" s="76"/>
      <c r="G119" s="1"/>
      <c r="H119" s="1"/>
    </row>
    <row r="120" ht="15.75" customHeight="1">
      <c r="A120" s="81"/>
      <c r="B120" s="1"/>
      <c r="C120" s="1"/>
      <c r="E120" s="76"/>
      <c r="F120" s="76"/>
      <c r="G120" s="1"/>
      <c r="H120" s="1"/>
    </row>
    <row r="121" ht="15.75" customHeight="1">
      <c r="A121" s="81"/>
      <c r="B121" s="1"/>
      <c r="C121" s="1"/>
      <c r="E121" s="76"/>
      <c r="F121" s="76"/>
      <c r="G121" s="1"/>
      <c r="H121" s="1"/>
    </row>
    <row r="122" ht="15.75" customHeight="1">
      <c r="A122" s="81"/>
      <c r="B122" s="1"/>
      <c r="C122" s="1"/>
      <c r="E122" s="76"/>
      <c r="F122" s="76"/>
      <c r="G122" s="1"/>
      <c r="H122" s="1"/>
    </row>
    <row r="123" ht="15.75" customHeight="1">
      <c r="A123" s="81"/>
      <c r="B123" s="1"/>
      <c r="C123" s="1"/>
      <c r="E123" s="76"/>
      <c r="F123" s="76"/>
      <c r="G123" s="1"/>
      <c r="H123" s="1"/>
    </row>
    <row r="124" ht="15.75" customHeight="1">
      <c r="A124" s="81"/>
      <c r="B124" s="1"/>
      <c r="C124" s="1"/>
      <c r="E124" s="76"/>
      <c r="F124" s="76"/>
      <c r="G124" s="1"/>
      <c r="H124" s="1"/>
    </row>
    <row r="125" ht="15.75" customHeight="1">
      <c r="A125" s="81"/>
      <c r="B125" s="1"/>
      <c r="C125" s="1"/>
      <c r="E125" s="76"/>
      <c r="F125" s="76"/>
      <c r="G125" s="1"/>
      <c r="H125" s="1"/>
    </row>
    <row r="126" ht="15.75" customHeight="1">
      <c r="A126" s="81"/>
      <c r="B126" s="1"/>
      <c r="C126" s="1"/>
      <c r="E126" s="76"/>
      <c r="F126" s="76"/>
      <c r="G126" s="1"/>
      <c r="H126" s="1"/>
    </row>
    <row r="127" ht="15.75" customHeight="1">
      <c r="A127" s="81"/>
      <c r="B127" s="1"/>
      <c r="C127" s="1"/>
      <c r="E127" s="76"/>
      <c r="F127" s="76"/>
      <c r="G127" s="1"/>
      <c r="H127" s="1"/>
    </row>
    <row r="128" ht="15.75" customHeight="1">
      <c r="A128" s="81"/>
      <c r="B128" s="1"/>
      <c r="C128" s="85"/>
      <c r="E128" s="76"/>
      <c r="F128" s="76"/>
      <c r="G128" s="1"/>
      <c r="H128" s="1"/>
    </row>
    <row r="129" ht="15.75" customHeight="1">
      <c r="A129" s="81"/>
      <c r="B129" s="1"/>
      <c r="C129" s="1"/>
      <c r="E129" s="76"/>
      <c r="F129" s="76"/>
      <c r="G129" s="1"/>
      <c r="H129" s="1"/>
    </row>
    <row r="130" ht="15.75" customHeight="1">
      <c r="A130" s="81"/>
      <c r="B130" s="1"/>
      <c r="C130" s="1"/>
      <c r="E130" s="76"/>
      <c r="F130" s="76"/>
      <c r="G130" s="1"/>
      <c r="H130" s="1"/>
    </row>
    <row r="131" ht="15.75" customHeight="1">
      <c r="A131" s="81"/>
      <c r="B131" s="1"/>
      <c r="C131" s="1"/>
      <c r="E131" s="76"/>
      <c r="F131" s="76"/>
      <c r="G131" s="1"/>
      <c r="H131" s="1"/>
    </row>
    <row r="132" ht="15.75" customHeight="1">
      <c r="A132" s="81"/>
      <c r="B132" s="1"/>
      <c r="C132" s="1"/>
      <c r="E132" s="76"/>
      <c r="F132" s="76"/>
      <c r="G132" s="1"/>
      <c r="H132" s="1"/>
    </row>
    <row r="133" ht="15.75" customHeight="1">
      <c r="A133" s="81"/>
      <c r="B133" s="1"/>
      <c r="C133" s="1"/>
      <c r="E133" s="76"/>
      <c r="F133" s="76"/>
      <c r="G133" s="1"/>
      <c r="H133" s="1"/>
    </row>
    <row r="134" ht="15.75" customHeight="1">
      <c r="A134" s="81"/>
      <c r="B134" s="1"/>
      <c r="C134" s="1"/>
      <c r="E134" s="76"/>
      <c r="F134" s="76"/>
      <c r="G134" s="1"/>
      <c r="H134" s="1"/>
    </row>
    <row r="135" ht="15.75" customHeight="1">
      <c r="A135" s="81"/>
      <c r="B135" s="1"/>
      <c r="C135" s="1"/>
      <c r="E135" s="76"/>
      <c r="F135" s="76"/>
      <c r="G135" s="1"/>
      <c r="H135" s="1"/>
    </row>
    <row r="136" ht="15.75" customHeight="1">
      <c r="A136" s="81"/>
      <c r="B136" s="1"/>
      <c r="C136" s="1"/>
      <c r="E136" s="76"/>
      <c r="F136" s="76"/>
      <c r="G136" s="1"/>
      <c r="H136" s="1"/>
    </row>
    <row r="137" ht="15.75" customHeight="1">
      <c r="A137" s="81"/>
      <c r="B137" s="1"/>
      <c r="C137" s="1"/>
      <c r="E137" s="76"/>
      <c r="F137" s="76"/>
      <c r="G137" s="1"/>
      <c r="H137" s="1"/>
    </row>
    <row r="138" ht="15.75" customHeight="1">
      <c r="A138" s="81"/>
      <c r="B138" s="1"/>
      <c r="C138" s="1"/>
      <c r="E138" s="76"/>
      <c r="F138" s="76"/>
      <c r="G138" s="1"/>
      <c r="H138" s="1"/>
    </row>
    <row r="139" ht="15.75" customHeight="1">
      <c r="A139" s="81"/>
      <c r="B139" s="1"/>
      <c r="C139" s="79"/>
      <c r="E139" s="76"/>
      <c r="F139" s="76"/>
      <c r="G139" s="1"/>
      <c r="H139" s="1"/>
    </row>
    <row r="140" ht="15.75" customHeight="1">
      <c r="A140" s="81"/>
      <c r="B140" s="1"/>
      <c r="C140" s="79"/>
      <c r="E140" s="76"/>
      <c r="F140" s="76"/>
      <c r="G140" s="1"/>
      <c r="H140" s="1"/>
    </row>
    <row r="141" ht="15.75" customHeight="1">
      <c r="A141" s="81"/>
      <c r="B141" s="1"/>
      <c r="C141" s="79"/>
      <c r="E141" s="76"/>
      <c r="F141" s="76"/>
      <c r="G141" s="1"/>
      <c r="H141" s="1"/>
    </row>
    <row r="142" ht="15.75" customHeight="1">
      <c r="A142" s="81"/>
      <c r="B142" s="1"/>
      <c r="C142" s="79"/>
      <c r="E142" s="76"/>
      <c r="F142" s="76"/>
      <c r="G142" s="1"/>
      <c r="H142" s="1"/>
    </row>
    <row r="143" ht="15.75" customHeight="1">
      <c r="A143" s="81"/>
      <c r="B143" s="76"/>
      <c r="C143" s="79"/>
      <c r="E143" s="76"/>
      <c r="F143" s="76"/>
      <c r="G143" s="1"/>
      <c r="H143" s="1"/>
    </row>
    <row r="144" ht="15.75" customHeight="1">
      <c r="A144" s="81"/>
      <c r="B144" s="76"/>
      <c r="C144" s="79"/>
      <c r="E144" s="76"/>
      <c r="F144" s="76"/>
      <c r="G144" s="1"/>
      <c r="H144" s="1"/>
    </row>
    <row r="145" ht="15.75" customHeight="1">
      <c r="A145" s="81"/>
      <c r="B145" s="76"/>
      <c r="C145" s="79"/>
      <c r="E145" s="76"/>
      <c r="F145" s="76"/>
      <c r="G145" s="1"/>
      <c r="H145" s="1"/>
    </row>
    <row r="146" ht="15.75" customHeight="1">
      <c r="A146" s="81"/>
      <c r="B146" s="76"/>
      <c r="C146" s="79"/>
      <c r="E146" s="76"/>
      <c r="F146" s="76"/>
      <c r="G146" s="1"/>
      <c r="H146" s="1"/>
    </row>
    <row r="147" ht="15.75" customHeight="1">
      <c r="A147" s="81"/>
      <c r="B147" s="76"/>
      <c r="C147" s="79"/>
      <c r="E147" s="76"/>
      <c r="F147" s="76"/>
      <c r="G147" s="1"/>
      <c r="H147" s="1"/>
    </row>
    <row r="148" ht="15.75" customHeight="1">
      <c r="A148" s="81"/>
      <c r="B148" s="76"/>
      <c r="C148" s="79"/>
      <c r="E148" s="76"/>
      <c r="F148" s="76"/>
      <c r="G148" s="1"/>
      <c r="H148" s="1"/>
    </row>
    <row r="149" ht="15.75" customHeight="1">
      <c r="A149" s="81"/>
      <c r="B149" s="76"/>
      <c r="C149" s="79"/>
      <c r="E149" s="76"/>
      <c r="F149" s="76"/>
      <c r="G149" s="1"/>
      <c r="H149" s="1"/>
    </row>
    <row r="150" ht="15.75" customHeight="1">
      <c r="A150" s="81"/>
      <c r="B150" s="76"/>
      <c r="C150" s="79"/>
      <c r="E150" s="76"/>
      <c r="F150" s="76"/>
      <c r="G150" s="1"/>
      <c r="H150" s="1"/>
    </row>
    <row r="151" ht="15.75" customHeight="1">
      <c r="A151" s="81"/>
      <c r="B151" s="76"/>
      <c r="C151" s="79"/>
      <c r="E151" s="76"/>
      <c r="F151" s="76"/>
      <c r="G151" s="1"/>
      <c r="H151" s="1"/>
    </row>
    <row r="152" ht="15.75" customHeight="1">
      <c r="A152" s="81"/>
      <c r="B152" s="76"/>
      <c r="C152" s="79"/>
      <c r="E152" s="76"/>
      <c r="F152" s="76"/>
      <c r="G152" s="1"/>
      <c r="H152" s="1"/>
    </row>
    <row r="153" ht="15.75" customHeight="1">
      <c r="A153" s="81"/>
      <c r="B153" s="76"/>
      <c r="C153" s="79"/>
      <c r="E153" s="76"/>
      <c r="F153" s="76"/>
      <c r="G153" s="1"/>
      <c r="H153" s="1"/>
    </row>
    <row r="154" ht="15.75" customHeight="1">
      <c r="A154" s="1"/>
      <c r="B154" s="76"/>
      <c r="C154" s="1"/>
      <c r="E154" s="76"/>
      <c r="F154" s="76"/>
      <c r="G154" s="1"/>
      <c r="H154" s="1"/>
    </row>
    <row r="155" ht="15.75" customHeight="1">
      <c r="A155" s="1"/>
      <c r="B155" s="76"/>
      <c r="C155" s="1"/>
      <c r="E155" s="76"/>
      <c r="F155" s="76"/>
      <c r="G155" s="1"/>
      <c r="H155" s="1"/>
    </row>
    <row r="156" ht="15.75" customHeight="1">
      <c r="A156" s="1"/>
      <c r="B156" s="76"/>
      <c r="C156" s="1"/>
      <c r="E156" s="76"/>
      <c r="F156" s="76"/>
      <c r="G156" s="1"/>
      <c r="H156" s="1"/>
    </row>
    <row r="157" ht="15.75" customHeight="1">
      <c r="A157" s="1"/>
      <c r="B157" s="1"/>
      <c r="C157" s="1"/>
      <c r="E157" s="76"/>
      <c r="F157" s="76"/>
      <c r="G157" s="1"/>
      <c r="H157" s="1"/>
    </row>
    <row r="158" ht="15.75" customHeight="1">
      <c r="A158" s="1"/>
      <c r="B158" s="1"/>
      <c r="C158" s="1"/>
      <c r="E158" s="76"/>
      <c r="F158" s="76"/>
      <c r="G158" s="1"/>
      <c r="H158" s="1"/>
    </row>
    <row r="159" ht="15.75" customHeight="1">
      <c r="A159" s="1"/>
      <c r="B159" s="76"/>
      <c r="C159" s="79"/>
      <c r="E159" s="76"/>
      <c r="F159" s="76"/>
      <c r="G159" s="1"/>
      <c r="H159" s="1"/>
    </row>
    <row r="160" ht="15.75" customHeight="1">
      <c r="A160" s="1"/>
      <c r="B160" s="76"/>
      <c r="C160" s="79"/>
      <c r="E160" s="76"/>
      <c r="F160" s="76"/>
      <c r="G160" s="1"/>
      <c r="H160" s="1"/>
    </row>
    <row r="161" ht="15.75" customHeight="1">
      <c r="A161" s="1"/>
      <c r="B161" s="76"/>
      <c r="C161" s="79"/>
      <c r="E161" s="76"/>
      <c r="F161" s="76"/>
      <c r="G161" s="1"/>
      <c r="H161" s="1"/>
    </row>
    <row r="162" ht="15.75" customHeight="1">
      <c r="A162" s="1"/>
      <c r="B162" s="76"/>
      <c r="C162" s="79"/>
      <c r="E162" s="76"/>
      <c r="F162" s="76"/>
      <c r="G162" s="1"/>
      <c r="H162" s="1"/>
    </row>
    <row r="163" ht="15.75" customHeight="1">
      <c r="A163" s="1"/>
      <c r="B163" s="76"/>
      <c r="C163" s="79"/>
      <c r="E163" s="76"/>
      <c r="F163" s="76"/>
      <c r="G163" s="1"/>
      <c r="H163" s="1"/>
    </row>
    <row r="164" ht="15.75" customHeight="1">
      <c r="A164" s="1"/>
      <c r="B164" s="76"/>
      <c r="C164" s="1"/>
      <c r="E164" s="76"/>
      <c r="F164" s="76"/>
      <c r="G164" s="1"/>
      <c r="H164" s="1"/>
    </row>
    <row r="165" ht="15.75" customHeight="1">
      <c r="A165" s="1"/>
      <c r="B165" s="76"/>
      <c r="C165" s="1"/>
      <c r="E165" s="76"/>
      <c r="F165" s="76"/>
      <c r="G165" s="1"/>
      <c r="H165" s="1"/>
    </row>
    <row r="166" ht="15.75" customHeight="1">
      <c r="A166" s="1"/>
      <c r="B166" s="76"/>
      <c r="C166" s="1"/>
      <c r="E166" s="76"/>
      <c r="F166" s="76"/>
      <c r="G166" s="1"/>
      <c r="H166" s="1"/>
    </row>
    <row r="167" ht="15.75" customHeight="1">
      <c r="A167" s="1"/>
      <c r="B167" s="76"/>
      <c r="C167" s="1"/>
      <c r="E167" s="76"/>
      <c r="F167" s="76"/>
      <c r="G167" s="1"/>
      <c r="H167" s="1"/>
    </row>
    <row r="168" ht="15.75" customHeight="1">
      <c r="A168" s="1"/>
      <c r="B168" s="76"/>
      <c r="C168" s="1"/>
      <c r="E168" s="76"/>
      <c r="F168" s="76"/>
      <c r="G168" s="1"/>
      <c r="H168" s="1"/>
    </row>
    <row r="169" ht="15.75" customHeight="1">
      <c r="A169" s="1"/>
      <c r="B169" s="76"/>
      <c r="C169" s="1"/>
      <c r="E169" s="76"/>
      <c r="F169" s="76"/>
      <c r="G169" s="1"/>
      <c r="H169" s="1"/>
    </row>
    <row r="170" ht="15.75" customHeight="1">
      <c r="A170" s="1"/>
      <c r="B170" s="76"/>
      <c r="C170" s="1"/>
      <c r="E170" s="76"/>
      <c r="F170" s="76"/>
      <c r="G170" s="1"/>
      <c r="H170" s="1"/>
    </row>
    <row r="171" ht="15.75" customHeight="1">
      <c r="A171" s="1"/>
      <c r="B171" s="76"/>
      <c r="C171" s="1"/>
      <c r="E171" s="76"/>
      <c r="F171" s="76"/>
      <c r="G171" s="1"/>
      <c r="H171" s="1"/>
    </row>
    <row r="172" ht="15.75" customHeight="1">
      <c r="A172" s="1"/>
      <c r="B172" s="76"/>
      <c r="C172" s="86"/>
      <c r="E172" s="76"/>
      <c r="F172" s="76"/>
      <c r="G172" s="1"/>
      <c r="H172" s="1"/>
    </row>
    <row r="173" ht="15.75" customHeight="1">
      <c r="A173" s="1"/>
      <c r="B173" s="76"/>
      <c r="C173" s="79"/>
      <c r="E173" s="76"/>
      <c r="F173" s="76"/>
      <c r="G173" s="1"/>
      <c r="H173" s="1"/>
    </row>
    <row r="174" ht="15.75" customHeight="1">
      <c r="A174" s="1"/>
      <c r="B174" s="76"/>
      <c r="C174" s="1"/>
      <c r="E174" s="76"/>
      <c r="F174" s="76"/>
      <c r="G174" s="1"/>
      <c r="H174" s="1"/>
    </row>
    <row r="175" ht="15.75" customHeight="1">
      <c r="A175" s="1"/>
      <c r="B175" s="76"/>
      <c r="C175" s="1"/>
      <c r="E175" s="76"/>
      <c r="F175" s="76"/>
      <c r="G175" s="1"/>
      <c r="H175" s="1"/>
    </row>
    <row r="176" ht="21.0" customHeight="1">
      <c r="A176" s="1"/>
      <c r="B176" s="76"/>
      <c r="C176" s="1"/>
      <c r="E176" s="76"/>
      <c r="F176" s="76"/>
      <c r="G176" s="1"/>
      <c r="H176" s="1"/>
    </row>
    <row r="177" ht="15.75" customHeight="1">
      <c r="A177" s="1"/>
      <c r="B177" s="76"/>
      <c r="C177" s="79"/>
      <c r="E177" s="76"/>
      <c r="F177" s="76"/>
      <c r="G177" s="1"/>
      <c r="H177" s="1"/>
    </row>
    <row r="178" ht="15.75" customHeight="1">
      <c r="A178" s="1"/>
      <c r="B178" s="76"/>
      <c r="C178" s="79"/>
      <c r="E178" s="76"/>
      <c r="F178" s="76"/>
      <c r="G178" s="1"/>
      <c r="H178" s="1"/>
    </row>
    <row r="179" ht="15.75" customHeight="1">
      <c r="A179" s="1"/>
      <c r="B179" s="76"/>
      <c r="C179" s="79"/>
      <c r="E179" s="76"/>
      <c r="F179" s="76"/>
      <c r="G179" s="1"/>
      <c r="H179" s="1"/>
    </row>
    <row r="180" ht="15.75" customHeight="1">
      <c r="A180" s="1"/>
      <c r="B180" s="76"/>
      <c r="C180" s="86"/>
      <c r="E180" s="76"/>
      <c r="F180" s="76"/>
      <c r="G180" s="1"/>
      <c r="H180" s="1"/>
    </row>
    <row r="181" ht="15.75" customHeight="1">
      <c r="A181" s="1"/>
      <c r="B181" s="76"/>
      <c r="C181" s="79"/>
      <c r="E181" s="76"/>
      <c r="F181" s="76"/>
      <c r="G181" s="1"/>
      <c r="H181" s="1"/>
    </row>
    <row r="182" ht="15.75" customHeight="1">
      <c r="A182" s="1"/>
      <c r="B182" s="76"/>
      <c r="C182" s="79"/>
      <c r="E182" s="76"/>
      <c r="F182" s="76"/>
      <c r="G182" s="1"/>
      <c r="H182" s="1"/>
    </row>
    <row r="183" ht="15.75" customHeight="1">
      <c r="A183" s="1"/>
      <c r="B183" s="76"/>
      <c r="C183" s="79"/>
      <c r="E183" s="76"/>
      <c r="F183" s="76"/>
      <c r="G183" s="1"/>
      <c r="H183" s="1"/>
    </row>
    <row r="184" ht="15.75" customHeight="1">
      <c r="A184" s="1"/>
      <c r="B184" s="76"/>
      <c r="C184" s="79"/>
      <c r="E184" s="76"/>
      <c r="F184" s="76"/>
      <c r="G184" s="1"/>
      <c r="H184" s="1"/>
    </row>
    <row r="185" ht="15.75" customHeight="1">
      <c r="A185" s="1"/>
      <c r="B185" s="76"/>
      <c r="C185" s="79"/>
      <c r="E185" s="76"/>
      <c r="F185" s="76"/>
      <c r="G185" s="1"/>
      <c r="H185" s="1"/>
    </row>
    <row r="186" ht="15.75" customHeight="1">
      <c r="A186" s="1"/>
      <c r="B186" s="76"/>
      <c r="C186" s="79"/>
      <c r="E186" s="76"/>
      <c r="F186" s="76"/>
      <c r="G186" s="1"/>
      <c r="H186" s="1"/>
    </row>
    <row r="187" ht="15.75" customHeight="1">
      <c r="A187" s="1"/>
      <c r="B187" s="76"/>
      <c r="C187" s="79"/>
      <c r="E187" s="76"/>
      <c r="F187" s="76"/>
      <c r="G187" s="1"/>
      <c r="H187" s="1"/>
    </row>
    <row r="188" ht="15.75" customHeight="1">
      <c r="A188" s="1"/>
      <c r="B188" s="76"/>
      <c r="C188" s="79"/>
      <c r="E188" s="76"/>
      <c r="F188" s="76"/>
      <c r="G188" s="1"/>
      <c r="H188" s="1"/>
    </row>
    <row r="189" ht="15.75" customHeight="1">
      <c r="A189" s="1"/>
      <c r="B189" s="76"/>
      <c r="C189" s="79"/>
      <c r="E189" s="76"/>
      <c r="F189" s="76"/>
      <c r="G189" s="1"/>
      <c r="H189" s="1"/>
    </row>
    <row r="190" ht="15.75" customHeight="1">
      <c r="A190" s="1"/>
      <c r="B190" s="76"/>
      <c r="C190" s="79"/>
      <c r="E190" s="76"/>
      <c r="F190" s="76"/>
      <c r="G190" s="1"/>
      <c r="H190" s="1"/>
    </row>
    <row r="191" ht="15.75" customHeight="1">
      <c r="A191" s="1"/>
      <c r="B191" s="76"/>
      <c r="C191" s="79"/>
      <c r="E191" s="76"/>
      <c r="F191" s="76"/>
      <c r="G191" s="1"/>
      <c r="H191" s="1"/>
    </row>
    <row r="192" ht="15.75" customHeight="1">
      <c r="A192" s="1"/>
      <c r="B192" s="76"/>
      <c r="C192" s="79"/>
      <c r="E192" s="76"/>
      <c r="F192" s="76"/>
      <c r="G192" s="1"/>
      <c r="H192" s="1"/>
    </row>
    <row r="193" ht="15.75" customHeight="1">
      <c r="A193" s="1"/>
      <c r="B193" s="76"/>
      <c r="C193" s="79"/>
      <c r="E193" s="76"/>
      <c r="F193" s="76"/>
      <c r="G193" s="1"/>
      <c r="H193" s="1"/>
    </row>
    <row r="194" ht="15.75" customHeight="1">
      <c r="A194" s="1"/>
      <c r="B194" s="76"/>
      <c r="C194" s="79"/>
      <c r="E194" s="76"/>
      <c r="F194" s="76"/>
      <c r="G194" s="1"/>
      <c r="H194" s="1"/>
    </row>
    <row r="195" ht="15.75" customHeight="1">
      <c r="A195" s="1"/>
      <c r="B195" s="76"/>
      <c r="C195" s="79"/>
      <c r="E195" s="76"/>
      <c r="F195" s="76"/>
      <c r="G195" s="1"/>
      <c r="H195" s="1"/>
    </row>
    <row r="196" ht="15.75" customHeight="1">
      <c r="A196" s="1"/>
      <c r="B196" s="76"/>
      <c r="C196" s="79"/>
      <c r="E196" s="76"/>
      <c r="F196" s="76"/>
      <c r="G196" s="1"/>
      <c r="H196" s="1"/>
    </row>
    <row r="197" ht="15.75" customHeight="1">
      <c r="A197" s="1"/>
      <c r="B197" s="76"/>
      <c r="C197" s="79"/>
      <c r="E197" s="76"/>
      <c r="F197" s="76"/>
      <c r="G197" s="1"/>
      <c r="H197" s="1"/>
    </row>
    <row r="198" ht="15.75" customHeight="1">
      <c r="A198" s="1"/>
      <c r="C198" s="79"/>
      <c r="E198" s="76"/>
      <c r="F198" s="76"/>
      <c r="G198" s="1"/>
      <c r="H198" s="1"/>
    </row>
    <row r="199" ht="15.75" customHeight="1">
      <c r="A199" s="1"/>
      <c r="C199" s="79"/>
      <c r="E199" s="76"/>
      <c r="F199" s="76"/>
      <c r="G199" s="1"/>
      <c r="H199" s="1"/>
    </row>
    <row r="200" ht="15.75" customHeight="1">
      <c r="A200" s="1"/>
      <c r="C200" s="79"/>
      <c r="E200" s="76"/>
      <c r="F200" s="76"/>
      <c r="G200" s="1"/>
      <c r="H200" s="1"/>
    </row>
    <row r="201" ht="15.75" customHeight="1">
      <c r="A201" s="1"/>
      <c r="C201" s="79"/>
      <c r="E201" s="76"/>
      <c r="F201" s="76"/>
      <c r="G201" s="1"/>
      <c r="H201" s="1"/>
    </row>
    <row r="202" ht="15.75" customHeight="1">
      <c r="A202" s="1"/>
      <c r="C202" s="79"/>
      <c r="E202" s="76"/>
      <c r="F202" s="76"/>
      <c r="G202" s="1"/>
      <c r="H202" s="1"/>
    </row>
    <row r="203" ht="15.75" customHeight="1">
      <c r="A203" s="1"/>
      <c r="B203" s="76"/>
      <c r="C203" s="79"/>
      <c r="E203" s="76"/>
      <c r="F203" s="76"/>
      <c r="G203" s="1"/>
      <c r="H203" s="1"/>
    </row>
    <row r="204" ht="15.75" customHeight="1">
      <c r="A204" s="1"/>
      <c r="B204" s="76"/>
      <c r="C204" s="79"/>
      <c r="E204" s="76"/>
      <c r="F204" s="76"/>
      <c r="G204" s="1"/>
      <c r="H204" s="1"/>
    </row>
    <row r="205" ht="15.75" customHeight="1">
      <c r="A205" s="1"/>
      <c r="B205" s="76"/>
      <c r="C205" s="79"/>
      <c r="E205" s="76"/>
      <c r="F205" s="76"/>
      <c r="G205" s="1"/>
      <c r="H205" s="1"/>
    </row>
    <row r="206" ht="15.75" customHeight="1">
      <c r="A206" s="1"/>
      <c r="B206" s="76"/>
      <c r="C206" s="79"/>
      <c r="E206" s="76"/>
      <c r="F206" s="76"/>
      <c r="G206" s="1"/>
      <c r="H206" s="1"/>
    </row>
    <row r="207" ht="15.75" customHeight="1">
      <c r="A207" s="1"/>
      <c r="B207" s="76"/>
      <c r="C207" s="79"/>
      <c r="E207" s="76"/>
      <c r="F207" s="76"/>
      <c r="G207" s="1"/>
      <c r="H207" s="1"/>
    </row>
    <row r="208" ht="15.75" customHeight="1">
      <c r="A208" s="1"/>
      <c r="B208" s="76"/>
      <c r="C208" s="79"/>
      <c r="E208" s="76"/>
      <c r="F208" s="76"/>
      <c r="G208" s="1"/>
      <c r="H208" s="1"/>
    </row>
    <row r="209" ht="15.75" customHeight="1">
      <c r="A209" s="1"/>
      <c r="B209" s="76"/>
      <c r="C209" s="79"/>
      <c r="E209" s="76"/>
      <c r="F209" s="76"/>
      <c r="G209" s="1"/>
      <c r="H209" s="1"/>
    </row>
    <row r="210" ht="15.75" customHeight="1">
      <c r="A210" s="1"/>
      <c r="B210" s="76"/>
      <c r="C210" s="79"/>
      <c r="E210" s="76"/>
      <c r="F210" s="76"/>
      <c r="G210" s="1"/>
      <c r="H210" s="1"/>
    </row>
    <row r="211" ht="15.75" customHeight="1">
      <c r="A211" s="1"/>
      <c r="B211" s="76"/>
      <c r="C211" s="79"/>
      <c r="E211" s="76"/>
      <c r="F211" s="76"/>
      <c r="G211" s="1"/>
      <c r="H211" s="1"/>
    </row>
    <row r="212" ht="15.75" customHeight="1">
      <c r="A212" s="1"/>
      <c r="B212" s="76"/>
      <c r="C212" s="79"/>
      <c r="E212" s="76"/>
      <c r="F212" s="76"/>
      <c r="G212" s="1"/>
      <c r="H212" s="1"/>
    </row>
    <row r="213" ht="15.75" customHeight="1">
      <c r="A213" s="1"/>
      <c r="B213" s="76"/>
      <c r="C213" s="79"/>
      <c r="E213" s="76"/>
      <c r="F213" s="76"/>
      <c r="G213" s="1"/>
      <c r="H213" s="1"/>
    </row>
    <row r="214" ht="15.75" customHeight="1">
      <c r="A214" s="1"/>
      <c r="B214" s="76"/>
      <c r="C214" s="79"/>
      <c r="E214" s="76"/>
      <c r="F214" s="76"/>
      <c r="G214" s="1"/>
      <c r="H214" s="1"/>
    </row>
    <row r="215" ht="15.75" customHeight="1">
      <c r="A215" s="1"/>
      <c r="B215" s="76"/>
      <c r="C215" s="79"/>
      <c r="E215" s="76"/>
      <c r="F215" s="76"/>
      <c r="G215" s="1"/>
      <c r="H215" s="1"/>
    </row>
    <row r="216" ht="15.75" customHeight="1">
      <c r="A216" s="1"/>
      <c r="B216" s="76"/>
      <c r="C216" s="79"/>
      <c r="E216" s="76"/>
      <c r="F216" s="76"/>
      <c r="G216" s="1"/>
      <c r="H216" s="1"/>
    </row>
    <row r="217" ht="15.75" customHeight="1">
      <c r="A217" s="1"/>
      <c r="B217" s="76"/>
      <c r="C217" s="79"/>
      <c r="E217" s="76"/>
      <c r="F217" s="76"/>
      <c r="G217" s="1"/>
      <c r="H217" s="1"/>
    </row>
    <row r="218" ht="15.75" customHeight="1">
      <c r="A218" s="1"/>
      <c r="B218" s="76"/>
      <c r="C218" s="79"/>
      <c r="E218" s="76"/>
      <c r="F218" s="76"/>
      <c r="G218" s="1"/>
      <c r="H218" s="1"/>
    </row>
    <row r="219" ht="15.75" customHeight="1">
      <c r="A219" s="1"/>
      <c r="B219" s="76"/>
      <c r="C219" s="79"/>
      <c r="E219" s="76"/>
      <c r="F219" s="76"/>
      <c r="G219" s="1"/>
      <c r="H219" s="1"/>
    </row>
    <row r="220" ht="15.75" customHeight="1">
      <c r="A220" s="1"/>
      <c r="B220" s="76"/>
      <c r="C220" s="79"/>
      <c r="E220" s="76"/>
      <c r="F220" s="76"/>
      <c r="G220" s="1"/>
      <c r="H220" s="1"/>
    </row>
    <row r="221" ht="15.75" customHeight="1">
      <c r="A221" s="1"/>
      <c r="E221" s="76"/>
      <c r="F221" s="76"/>
      <c r="G221" s="1"/>
      <c r="H221" s="1"/>
    </row>
    <row r="222" ht="15.75" customHeight="1">
      <c r="A222" s="1"/>
      <c r="E222" s="76"/>
      <c r="F222" s="76"/>
      <c r="G222" s="1"/>
      <c r="H222" s="1"/>
    </row>
    <row r="223" ht="15.75" customHeight="1">
      <c r="A223" s="1"/>
      <c r="E223" s="76"/>
      <c r="F223" s="76"/>
      <c r="G223" s="1"/>
      <c r="H223" s="1"/>
    </row>
    <row r="224" ht="15.75" customHeight="1">
      <c r="A224" s="1"/>
      <c r="E224" s="76"/>
      <c r="F224" s="76"/>
      <c r="G224" s="1"/>
      <c r="H224" s="1"/>
    </row>
    <row r="225" ht="15.75" customHeight="1">
      <c r="A225" s="1"/>
      <c r="E225" s="76"/>
      <c r="F225" s="76"/>
      <c r="G225" s="1"/>
      <c r="H225" s="1"/>
    </row>
    <row r="226" ht="15.75" customHeight="1">
      <c r="A226" s="1"/>
      <c r="E226" s="76"/>
      <c r="F226" s="76"/>
      <c r="G226" s="1"/>
      <c r="H226" s="1"/>
    </row>
    <row r="227" ht="15.75" customHeight="1">
      <c r="A227" s="1"/>
      <c r="E227" s="76"/>
      <c r="F227" s="76"/>
      <c r="G227" s="1"/>
      <c r="H227" s="1"/>
    </row>
    <row r="228" ht="15.75" customHeight="1">
      <c r="A228" s="1"/>
      <c r="E228" s="76"/>
      <c r="F228" s="76"/>
      <c r="G228" s="1"/>
      <c r="H228" s="1"/>
    </row>
    <row r="229" ht="15.75" customHeight="1">
      <c r="A229" s="1"/>
      <c r="B229" s="76"/>
      <c r="C229" s="1"/>
      <c r="E229" s="76"/>
      <c r="F229" s="76"/>
      <c r="G229" s="1"/>
      <c r="H229" s="1"/>
    </row>
    <row r="230" ht="15.75" customHeight="1">
      <c r="A230" s="1"/>
      <c r="B230" s="76"/>
      <c r="C230" s="1"/>
      <c r="E230" s="76"/>
      <c r="F230" s="76"/>
      <c r="G230" s="1"/>
      <c r="H230" s="1"/>
    </row>
    <row r="231" ht="15.75" customHeight="1">
      <c r="A231" s="1"/>
      <c r="B231" s="76"/>
      <c r="C231" s="1"/>
      <c r="E231" s="76"/>
      <c r="F231" s="76"/>
      <c r="G231" s="1"/>
      <c r="H231" s="1"/>
    </row>
    <row r="232" ht="15.75" customHeight="1">
      <c r="A232" s="1"/>
      <c r="B232" s="76"/>
      <c r="C232" s="1"/>
      <c r="E232" s="76"/>
      <c r="F232" s="76"/>
      <c r="G232" s="1"/>
      <c r="H232" s="1"/>
    </row>
    <row r="233" ht="15.75" customHeight="1">
      <c r="A233" s="1"/>
      <c r="B233" s="76"/>
      <c r="C233" s="1"/>
      <c r="E233" s="76"/>
      <c r="F233" s="76"/>
      <c r="G233" s="1"/>
      <c r="H233" s="1"/>
    </row>
    <row r="234" ht="15.75" customHeight="1">
      <c r="A234" s="1"/>
      <c r="B234" s="76"/>
      <c r="C234" s="1"/>
      <c r="E234" s="76"/>
      <c r="F234" s="76"/>
      <c r="G234" s="1"/>
      <c r="H234" s="1"/>
    </row>
    <row r="235" ht="15.75" customHeight="1">
      <c r="A235" s="1"/>
      <c r="B235" s="76"/>
      <c r="C235" s="1"/>
      <c r="E235" s="76"/>
      <c r="F235" s="76"/>
      <c r="G235" s="1"/>
      <c r="H235" s="1"/>
    </row>
    <row r="236" ht="15.75" customHeight="1">
      <c r="A236" s="1"/>
      <c r="B236" s="76"/>
      <c r="C236" s="1"/>
      <c r="E236" s="76"/>
      <c r="F236" s="76"/>
      <c r="G236" s="1"/>
      <c r="H236" s="1"/>
    </row>
    <row r="237" ht="15.75" customHeight="1">
      <c r="A237" s="1"/>
      <c r="B237" s="1"/>
      <c r="C237" s="1"/>
      <c r="E237" s="76"/>
      <c r="F237" s="76"/>
      <c r="G237" s="76"/>
      <c r="H237" s="76"/>
    </row>
    <row r="238" ht="15.75" customHeight="1">
      <c r="A238" s="1"/>
      <c r="B238" s="1"/>
      <c r="C238" s="1"/>
      <c r="E238" s="76"/>
      <c r="F238" s="76"/>
      <c r="G238" s="76"/>
      <c r="H238" s="76"/>
    </row>
    <row r="239" ht="15.75" customHeight="1">
      <c r="A239" s="1"/>
      <c r="B239" s="1"/>
      <c r="C239" s="1"/>
      <c r="E239" s="76"/>
      <c r="F239" s="76"/>
      <c r="G239" s="76"/>
      <c r="H239" s="76"/>
    </row>
    <row r="240" ht="15.75" customHeight="1">
      <c r="A240" s="1"/>
      <c r="B240" s="1"/>
      <c r="C240" s="1"/>
      <c r="E240" s="76"/>
      <c r="F240" s="76"/>
      <c r="G240" s="76"/>
      <c r="H240" s="76"/>
    </row>
    <row r="241" ht="15.75" customHeight="1">
      <c r="A241" s="1"/>
      <c r="B241" s="1"/>
      <c r="C241" s="1"/>
      <c r="E241" s="76"/>
      <c r="F241" s="76"/>
      <c r="G241" s="76"/>
      <c r="H241" s="76"/>
    </row>
    <row r="242" ht="15.75" customHeight="1">
      <c r="A242" s="1"/>
      <c r="B242" s="1"/>
      <c r="C242" s="1"/>
      <c r="E242" s="76"/>
      <c r="F242" s="76"/>
      <c r="G242" s="76"/>
      <c r="H242" s="76"/>
    </row>
    <row r="243" ht="15.75" customHeight="1">
      <c r="A243" s="1"/>
      <c r="B243" s="1"/>
      <c r="C243" s="1"/>
      <c r="E243" s="76"/>
      <c r="F243" s="76"/>
      <c r="G243" s="76"/>
      <c r="H243" s="76"/>
    </row>
    <row r="244" ht="15.75" customHeight="1">
      <c r="A244" s="1"/>
      <c r="B244" s="1"/>
      <c r="C244" s="1"/>
      <c r="E244" s="76"/>
      <c r="F244" s="76"/>
      <c r="G244" s="76"/>
      <c r="H244" s="76"/>
    </row>
    <row r="245" ht="15.75" customHeight="1">
      <c r="A245" s="1"/>
      <c r="B245" s="1"/>
      <c r="C245" s="1"/>
      <c r="E245" s="76"/>
      <c r="F245" s="76"/>
      <c r="G245" s="76"/>
      <c r="H245" s="76"/>
    </row>
    <row r="246" ht="15.75" customHeight="1">
      <c r="A246" s="1"/>
      <c r="B246" s="1"/>
      <c r="C246" s="1"/>
      <c r="E246" s="76"/>
      <c r="F246" s="76"/>
      <c r="G246" s="76"/>
      <c r="H246" s="76"/>
    </row>
    <row r="247" ht="15.75" customHeight="1">
      <c r="A247" s="1"/>
      <c r="B247" s="1"/>
      <c r="C247" s="1"/>
      <c r="E247" s="76"/>
      <c r="F247" s="76"/>
      <c r="G247" s="76"/>
      <c r="H247" s="76"/>
    </row>
    <row r="248" ht="15.75" customHeight="1">
      <c r="A248" s="1"/>
      <c r="B248" s="1"/>
      <c r="C248" s="1"/>
      <c r="E248" s="76"/>
      <c r="F248" s="76"/>
      <c r="G248" s="76"/>
      <c r="H248" s="76"/>
    </row>
    <row r="249" ht="15.75" customHeight="1">
      <c r="A249" s="1"/>
      <c r="B249" s="1"/>
      <c r="C249" s="1"/>
      <c r="E249" s="76"/>
      <c r="F249" s="76"/>
      <c r="G249" s="76"/>
      <c r="H249" s="76"/>
    </row>
    <row r="250" ht="15.75" customHeight="1">
      <c r="A250" s="1"/>
      <c r="B250" s="1"/>
      <c r="C250" s="1"/>
      <c r="E250" s="76"/>
      <c r="F250" s="76"/>
      <c r="G250" s="76"/>
      <c r="H250" s="76"/>
    </row>
    <row r="251" ht="15.75" customHeight="1">
      <c r="A251" s="1"/>
      <c r="B251" s="1"/>
      <c r="C251" s="1"/>
      <c r="E251" s="76"/>
      <c r="F251" s="76"/>
      <c r="G251" s="76"/>
      <c r="H251" s="76"/>
    </row>
    <row r="252" ht="15.75" customHeight="1">
      <c r="A252" s="1"/>
      <c r="B252" s="1"/>
      <c r="C252" s="1"/>
      <c r="E252" s="76"/>
      <c r="F252" s="76"/>
      <c r="G252" s="76"/>
      <c r="H252" s="76"/>
    </row>
    <row r="253" ht="15.75" customHeight="1">
      <c r="A253" s="1"/>
      <c r="B253" s="1"/>
      <c r="C253" s="1"/>
      <c r="E253" s="76"/>
      <c r="F253" s="76"/>
      <c r="G253" s="76"/>
      <c r="H253" s="76"/>
    </row>
    <row r="254" ht="15.75" customHeight="1">
      <c r="A254" s="1"/>
      <c r="B254" s="1"/>
      <c r="C254" s="1"/>
      <c r="E254" s="76"/>
      <c r="F254" s="76"/>
      <c r="G254" s="76"/>
      <c r="H254" s="76"/>
    </row>
    <row r="255" ht="15.75" customHeight="1">
      <c r="A255" s="1"/>
      <c r="B255" s="1"/>
      <c r="C255" s="1"/>
      <c r="E255" s="76"/>
      <c r="F255" s="76"/>
      <c r="G255" s="76"/>
      <c r="H255" s="76"/>
    </row>
    <row r="256" ht="15.75" customHeight="1">
      <c r="A256" s="1"/>
      <c r="B256" s="1"/>
      <c r="C256" s="1"/>
      <c r="E256" s="76"/>
      <c r="F256" s="76"/>
      <c r="G256" s="76"/>
      <c r="H256" s="76"/>
    </row>
    <row r="257" ht="15.75" customHeight="1">
      <c r="A257" s="1"/>
      <c r="B257" s="1"/>
      <c r="C257" s="1"/>
      <c r="E257" s="76"/>
      <c r="F257" s="76"/>
      <c r="G257" s="76"/>
      <c r="H257" s="76"/>
    </row>
    <row r="258" ht="15.75" customHeight="1">
      <c r="A258" s="1"/>
      <c r="B258" s="1"/>
      <c r="C258" s="1"/>
      <c r="E258" s="76"/>
      <c r="F258" s="76"/>
      <c r="G258" s="76"/>
      <c r="H258" s="76"/>
    </row>
    <row r="259" ht="15.75" customHeight="1">
      <c r="A259" s="1"/>
      <c r="B259" s="1"/>
      <c r="C259" s="1"/>
      <c r="E259" s="76"/>
      <c r="F259" s="76"/>
      <c r="G259" s="76"/>
      <c r="H259" s="76"/>
    </row>
    <row r="260" ht="15.75" customHeight="1">
      <c r="A260" s="1"/>
      <c r="B260" s="1"/>
      <c r="C260" s="1"/>
      <c r="E260" s="76"/>
      <c r="F260" s="76"/>
      <c r="G260" s="76"/>
      <c r="H260" s="76"/>
    </row>
    <row r="261" ht="15.75" customHeight="1">
      <c r="A261" s="81"/>
      <c r="F261" s="76"/>
      <c r="G261" s="76"/>
      <c r="H261" s="76"/>
    </row>
    <row r="262" ht="15.75" customHeight="1">
      <c r="A262" s="81"/>
      <c r="F262" s="76"/>
      <c r="G262" s="76"/>
      <c r="H262" s="76"/>
    </row>
    <row r="263" ht="15.75" customHeight="1">
      <c r="C263" s="79"/>
      <c r="E263" s="76"/>
      <c r="F263" s="76"/>
      <c r="G263" s="76"/>
      <c r="H263" s="76"/>
    </row>
    <row r="264" ht="15.75" customHeight="1">
      <c r="E264" s="76"/>
      <c r="F264" s="76"/>
      <c r="G264" s="76"/>
      <c r="H264" s="76"/>
    </row>
    <row r="265" ht="15.75" customHeight="1">
      <c r="E265" s="76"/>
      <c r="F265" s="76"/>
      <c r="G265" s="76"/>
      <c r="H265" s="76"/>
    </row>
    <row r="266" ht="15.75" customHeight="1">
      <c r="E266" s="76"/>
      <c r="F266" s="76"/>
      <c r="G266" s="76"/>
      <c r="H266" s="76"/>
    </row>
    <row r="267" ht="15.75" customHeight="1">
      <c r="E267" s="76"/>
      <c r="F267" s="76"/>
      <c r="G267" s="76"/>
      <c r="H267" s="76"/>
    </row>
    <row r="268" ht="15.75" customHeight="1">
      <c r="E268" s="76"/>
      <c r="F268" s="76"/>
      <c r="G268" s="76"/>
      <c r="H268" s="76"/>
    </row>
    <row r="269" ht="15.75" customHeight="1">
      <c r="E269" s="76"/>
      <c r="F269" s="76"/>
      <c r="G269" s="76"/>
      <c r="H269" s="76"/>
    </row>
    <row r="270" ht="15.75" customHeight="1">
      <c r="E270" s="76"/>
      <c r="F270" s="76"/>
      <c r="G270" s="76"/>
      <c r="H270" s="76"/>
    </row>
    <row r="271" ht="15.75" customHeight="1">
      <c r="E271" s="76"/>
      <c r="F271" s="76"/>
      <c r="G271" s="76"/>
      <c r="H271" s="76"/>
    </row>
    <row r="272" ht="15.75" customHeight="1">
      <c r="E272" s="76"/>
      <c r="F272" s="76"/>
      <c r="G272" s="76"/>
      <c r="H272" s="76"/>
    </row>
    <row r="273" ht="15.75" customHeight="1">
      <c r="F273" s="4"/>
    </row>
    <row r="274" ht="15.75" customHeight="1">
      <c r="F274" s="4"/>
    </row>
    <row r="275" ht="15.75" customHeight="1">
      <c r="F275" s="4"/>
    </row>
    <row r="276" ht="15.75" customHeight="1">
      <c r="F276" s="4"/>
    </row>
    <row r="277" ht="15.75" customHeight="1">
      <c r="F277" s="4"/>
    </row>
    <row r="278" ht="15.75" customHeight="1">
      <c r="F278" s="4"/>
    </row>
    <row r="279" ht="15.75" customHeight="1">
      <c r="F279" s="4"/>
    </row>
    <row r="280" ht="15.75" customHeight="1">
      <c r="F280" s="4"/>
    </row>
    <row r="281" ht="15.75" customHeight="1">
      <c r="F281" s="4"/>
    </row>
    <row r="282" ht="15.75" customHeight="1">
      <c r="F282" s="4"/>
    </row>
    <row r="283" ht="15.75" customHeight="1">
      <c r="F283" s="4"/>
    </row>
    <row r="284" ht="15.75" customHeight="1">
      <c r="F284" s="4"/>
    </row>
    <row r="285" ht="15.75" customHeight="1">
      <c r="F285" s="4"/>
    </row>
    <row r="286" ht="15.75" customHeight="1">
      <c r="F286" s="4"/>
    </row>
    <row r="287" ht="15.75" customHeight="1">
      <c r="F287" s="4"/>
    </row>
    <row r="288" ht="15.75" customHeight="1">
      <c r="F288" s="4"/>
    </row>
    <row r="289" ht="15.75" customHeight="1">
      <c r="F289" s="4"/>
    </row>
    <row r="290" ht="15.75" customHeight="1">
      <c r="F290" s="4"/>
    </row>
    <row r="291" ht="15.75" customHeight="1">
      <c r="F291" s="4"/>
    </row>
    <row r="292" ht="15.75" customHeight="1">
      <c r="F292" s="4"/>
    </row>
    <row r="293" ht="15.75" customHeight="1">
      <c r="F293" s="4"/>
    </row>
    <row r="294" ht="15.75" customHeight="1">
      <c r="F294" s="4"/>
    </row>
    <row r="295" ht="15.75" customHeight="1">
      <c r="F295" s="4"/>
    </row>
    <row r="296" ht="15.75" customHeight="1">
      <c r="F296" s="4"/>
    </row>
    <row r="297" ht="15.75" customHeight="1">
      <c r="F297" s="4"/>
    </row>
    <row r="298" ht="15.75" customHeight="1">
      <c r="F298" s="4"/>
    </row>
    <row r="299" ht="15.75" customHeight="1">
      <c r="F299" s="4"/>
    </row>
    <row r="300" ht="15.75" customHeight="1">
      <c r="F300" s="4"/>
    </row>
    <row r="301" ht="15.75" customHeight="1">
      <c r="F301" s="4"/>
    </row>
    <row r="302" ht="15.75" customHeight="1">
      <c r="F302" s="4"/>
    </row>
    <row r="303" ht="15.75" customHeight="1">
      <c r="F303" s="4"/>
    </row>
    <row r="304" ht="15.75" customHeight="1">
      <c r="F304" s="4"/>
    </row>
    <row r="305" ht="15.75" customHeight="1">
      <c r="F305" s="4"/>
    </row>
    <row r="306" ht="15.75" customHeight="1">
      <c r="F306" s="4"/>
    </row>
    <row r="307" ht="15.75" customHeight="1">
      <c r="F307" s="4"/>
    </row>
    <row r="308" ht="15.75" customHeight="1">
      <c r="F308" s="4"/>
    </row>
    <row r="309" ht="15.75" customHeight="1">
      <c r="F309" s="4"/>
    </row>
    <row r="310" ht="15.75" customHeight="1">
      <c r="F310" s="4"/>
    </row>
    <row r="311" ht="15.75" customHeight="1">
      <c r="F311" s="4"/>
    </row>
    <row r="312" ht="15.75" customHeight="1">
      <c r="F312" s="4"/>
    </row>
    <row r="313" ht="15.75" customHeight="1">
      <c r="F313" s="4"/>
    </row>
    <row r="314" ht="15.75" customHeight="1">
      <c r="F314" s="4"/>
    </row>
    <row r="315" ht="15.75" customHeight="1">
      <c r="F315" s="4"/>
    </row>
    <row r="316" ht="15.75" customHeight="1">
      <c r="F316" s="4"/>
    </row>
    <row r="317" ht="15.75" customHeight="1">
      <c r="F317" s="4"/>
    </row>
    <row r="318" ht="15.75" customHeight="1">
      <c r="F318" s="4"/>
    </row>
    <row r="319" ht="15.75" customHeight="1">
      <c r="F319" s="4"/>
    </row>
    <row r="320" ht="15.75" customHeight="1">
      <c r="F320" s="4"/>
    </row>
    <row r="321" ht="15.75" customHeight="1">
      <c r="F321" s="4"/>
    </row>
    <row r="322" ht="15.75" customHeight="1">
      <c r="F322" s="4"/>
    </row>
    <row r="323" ht="15.75" customHeight="1">
      <c r="F323" s="4"/>
    </row>
    <row r="324" ht="15.75" customHeight="1">
      <c r="F324" s="4"/>
    </row>
    <row r="325" ht="15.75" customHeight="1">
      <c r="F325" s="4"/>
    </row>
    <row r="326" ht="15.75" customHeight="1">
      <c r="F326" s="4"/>
    </row>
    <row r="327" ht="15.75" customHeight="1">
      <c r="F327" s="4"/>
    </row>
    <row r="328" ht="15.75" customHeight="1">
      <c r="F328" s="4"/>
    </row>
    <row r="329" ht="15.75" customHeight="1">
      <c r="F329" s="4"/>
    </row>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sheetData>
  <autoFilter ref="$A$1:$G$272"/>
  <conditionalFormatting sqref="C23:C24 H23:H106 C26:C27 G29:G236 B45:B55 C45:C51 B57:B75 C82:C85 C87:C88 B103:B104 H109:H236 B111:B142 C114:C220 B157:B158 C229:C1016 B237:B1016">
    <cfRule type="expression" dxfId="0" priority="1">
      <formula>regexmatch(D5,".* .*")</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2" max="2" width="29.88"/>
    <col customWidth="1" min="3" max="3" width="20.88"/>
  </cols>
  <sheetData>
    <row r="1" ht="15.75" customHeight="1">
      <c r="A1" s="87" t="s">
        <v>619</v>
      </c>
      <c r="B1" s="87" t="s">
        <v>1</v>
      </c>
      <c r="C1" s="87" t="s">
        <v>2</v>
      </c>
      <c r="D1" s="87" t="s">
        <v>654</v>
      </c>
    </row>
    <row r="2" ht="15.75" customHeight="1">
      <c r="A2" s="77" t="s">
        <v>654</v>
      </c>
      <c r="B2" s="77" t="s">
        <v>655</v>
      </c>
      <c r="C2" s="77" t="s">
        <v>656</v>
      </c>
      <c r="D2" s="19"/>
    </row>
    <row r="3" ht="15.75" customHeight="1">
      <c r="A3" s="77" t="s">
        <v>654</v>
      </c>
      <c r="B3" s="77" t="s">
        <v>657</v>
      </c>
      <c r="C3" s="77" t="s">
        <v>658</v>
      </c>
      <c r="D3" s="19"/>
    </row>
    <row r="4" ht="15.75" customHeight="1">
      <c r="A4" s="77" t="s">
        <v>654</v>
      </c>
      <c r="B4" s="77" t="s">
        <v>659</v>
      </c>
      <c r="C4" s="77" t="s">
        <v>660</v>
      </c>
      <c r="D4" s="19"/>
    </row>
    <row r="5" ht="15.75" customHeight="1">
      <c r="A5" s="77" t="s">
        <v>654</v>
      </c>
      <c r="B5" s="77" t="s">
        <v>661</v>
      </c>
      <c r="C5" s="77" t="s">
        <v>662</v>
      </c>
      <c r="D5" s="19"/>
    </row>
    <row r="6" ht="15.75" customHeight="1">
      <c r="A6" s="77" t="s">
        <v>654</v>
      </c>
      <c r="B6" s="77" t="s">
        <v>663</v>
      </c>
      <c r="C6" s="77" t="s">
        <v>664</v>
      </c>
      <c r="D6" s="19"/>
    </row>
    <row r="7" ht="15.75" customHeight="1">
      <c r="A7" s="77" t="s">
        <v>654</v>
      </c>
      <c r="B7" s="77" t="s">
        <v>665</v>
      </c>
      <c r="C7" s="77" t="s">
        <v>666</v>
      </c>
      <c r="D7" s="19"/>
    </row>
    <row r="8" ht="15.75" customHeight="1">
      <c r="A8" s="77" t="s">
        <v>654</v>
      </c>
      <c r="B8" s="77" t="s">
        <v>667</v>
      </c>
      <c r="C8" s="77" t="s">
        <v>668</v>
      </c>
      <c r="D8" s="19"/>
    </row>
    <row r="9" ht="15.75" customHeight="1">
      <c r="A9" s="77" t="s">
        <v>654</v>
      </c>
      <c r="B9" s="77" t="s">
        <v>669</v>
      </c>
      <c r="C9" s="77" t="s">
        <v>670</v>
      </c>
      <c r="D9" s="19"/>
    </row>
    <row r="10" ht="15.75" customHeight="1">
      <c r="A10" s="77" t="s">
        <v>654</v>
      </c>
      <c r="B10" s="77" t="s">
        <v>671</v>
      </c>
      <c r="C10" s="77" t="s">
        <v>672</v>
      </c>
      <c r="D10" s="19"/>
    </row>
    <row r="11" ht="15.75" customHeight="1">
      <c r="A11" s="77" t="s">
        <v>654</v>
      </c>
      <c r="B11" s="77" t="s">
        <v>673</v>
      </c>
      <c r="C11" s="77" t="s">
        <v>674</v>
      </c>
      <c r="D11" s="19"/>
    </row>
    <row r="12" ht="15.75" customHeight="1">
      <c r="A12" s="77" t="s">
        <v>654</v>
      </c>
      <c r="B12" s="77" t="s">
        <v>675</v>
      </c>
      <c r="C12" s="77" t="s">
        <v>676</v>
      </c>
      <c r="D12" s="19"/>
    </row>
    <row r="13" ht="15.75" customHeight="1">
      <c r="A13" s="77" t="s">
        <v>654</v>
      </c>
      <c r="B13" s="77" t="s">
        <v>677</v>
      </c>
      <c r="C13" s="77" t="s">
        <v>678</v>
      </c>
      <c r="D13" s="19"/>
    </row>
    <row r="14" ht="15.75" customHeight="1">
      <c r="A14" s="77" t="s">
        <v>654</v>
      </c>
      <c r="B14" s="77" t="s">
        <v>679</v>
      </c>
      <c r="C14" s="77" t="s">
        <v>680</v>
      </c>
      <c r="D14" s="19"/>
    </row>
    <row r="15" ht="15.75" customHeight="1">
      <c r="A15" s="77" t="s">
        <v>654</v>
      </c>
      <c r="B15" s="77" t="s">
        <v>681</v>
      </c>
      <c r="C15" s="77" t="s">
        <v>682</v>
      </c>
      <c r="D15" s="19"/>
    </row>
    <row r="16" ht="15.75" customHeight="1">
      <c r="A16" s="77" t="s">
        <v>654</v>
      </c>
      <c r="B16" s="77" t="s">
        <v>683</v>
      </c>
      <c r="C16" s="77" t="s">
        <v>684</v>
      </c>
      <c r="D16" s="19"/>
    </row>
    <row r="17" ht="15.75" customHeight="1">
      <c r="A17" s="77" t="s">
        <v>654</v>
      </c>
      <c r="B17" s="77" t="s">
        <v>685</v>
      </c>
      <c r="C17" s="77" t="s">
        <v>686</v>
      </c>
      <c r="D17" s="19"/>
    </row>
    <row r="18" ht="15.75" customHeight="1">
      <c r="A18" s="77" t="s">
        <v>654</v>
      </c>
      <c r="B18" s="77" t="s">
        <v>687</v>
      </c>
      <c r="C18" s="77" t="s">
        <v>688</v>
      </c>
      <c r="D18" s="19"/>
    </row>
    <row r="19" ht="15.75" customHeight="1">
      <c r="A19" s="77" t="s">
        <v>654</v>
      </c>
      <c r="B19" s="77" t="s">
        <v>689</v>
      </c>
      <c r="C19" s="77" t="s">
        <v>690</v>
      </c>
      <c r="D19" s="19"/>
    </row>
    <row r="20" ht="15.75" customHeight="1">
      <c r="A20" s="77" t="s">
        <v>654</v>
      </c>
      <c r="B20" s="77" t="s">
        <v>691</v>
      </c>
      <c r="C20" s="77" t="s">
        <v>692</v>
      </c>
      <c r="D20" s="19"/>
    </row>
    <row r="21" ht="15.75" customHeight="1">
      <c r="A21" s="77" t="s">
        <v>654</v>
      </c>
      <c r="B21" s="77" t="s">
        <v>693</v>
      </c>
      <c r="C21" s="77" t="s">
        <v>694</v>
      </c>
      <c r="D21" s="19"/>
    </row>
    <row r="22" ht="15.75" customHeight="1">
      <c r="A22" s="77" t="s">
        <v>654</v>
      </c>
      <c r="B22" s="77" t="s">
        <v>695</v>
      </c>
      <c r="C22" s="77" t="s">
        <v>696</v>
      </c>
      <c r="D22" s="19"/>
    </row>
    <row r="23" ht="15.75" customHeight="1">
      <c r="A23" s="77" t="s">
        <v>654</v>
      </c>
      <c r="B23" s="77" t="s">
        <v>697</v>
      </c>
      <c r="C23" s="77" t="s">
        <v>698</v>
      </c>
      <c r="D23" s="19"/>
    </row>
    <row r="24" ht="15.75" customHeight="1">
      <c r="A24" s="77" t="s">
        <v>654</v>
      </c>
      <c r="B24" s="77" t="s">
        <v>699</v>
      </c>
      <c r="C24" s="77" t="s">
        <v>700</v>
      </c>
      <c r="D24" s="19"/>
    </row>
    <row r="25" ht="15.75" customHeight="1">
      <c r="A25" s="77" t="s">
        <v>654</v>
      </c>
      <c r="B25" s="77" t="s">
        <v>701</v>
      </c>
      <c r="C25" s="77" t="s">
        <v>702</v>
      </c>
      <c r="D25" s="19"/>
    </row>
    <row r="26" ht="15.75" customHeight="1">
      <c r="A26" s="77" t="s">
        <v>654</v>
      </c>
      <c r="B26" s="77" t="s">
        <v>703</v>
      </c>
      <c r="C26" s="77" t="s">
        <v>704</v>
      </c>
      <c r="D26" s="19"/>
    </row>
    <row r="27" ht="15.75" customHeight="1">
      <c r="A27" s="77" t="s">
        <v>654</v>
      </c>
      <c r="B27" s="77" t="s">
        <v>705</v>
      </c>
      <c r="C27" s="77" t="s">
        <v>706</v>
      </c>
      <c r="D27" s="19"/>
    </row>
    <row r="28" ht="15.75" customHeight="1">
      <c r="A28" s="77" t="s">
        <v>654</v>
      </c>
      <c r="B28" s="77" t="s">
        <v>707</v>
      </c>
      <c r="C28" s="77" t="s">
        <v>708</v>
      </c>
      <c r="D28" s="19"/>
    </row>
    <row r="29" ht="15.75" customHeight="1">
      <c r="A29" s="77" t="s">
        <v>654</v>
      </c>
      <c r="B29" s="77" t="s">
        <v>709</v>
      </c>
      <c r="C29" s="77" t="s">
        <v>710</v>
      </c>
      <c r="D29" s="19"/>
    </row>
    <row r="30" ht="15.75" customHeight="1">
      <c r="A30" s="77" t="s">
        <v>654</v>
      </c>
      <c r="B30" s="77" t="s">
        <v>711</v>
      </c>
      <c r="C30" s="77" t="s">
        <v>712</v>
      </c>
      <c r="D30" s="19"/>
    </row>
    <row r="31" ht="15.75" customHeight="1">
      <c r="A31" s="77" t="s">
        <v>654</v>
      </c>
      <c r="B31" s="77" t="s">
        <v>713</v>
      </c>
      <c r="C31" s="77" t="s">
        <v>714</v>
      </c>
      <c r="D31" s="19"/>
    </row>
    <row r="32" ht="15.75" customHeight="1">
      <c r="A32" s="77" t="s">
        <v>654</v>
      </c>
      <c r="B32" s="77" t="s">
        <v>715</v>
      </c>
      <c r="C32" s="77" t="s">
        <v>716</v>
      </c>
      <c r="D32" s="19"/>
    </row>
    <row r="33" ht="15.75" customHeight="1">
      <c r="A33" s="77" t="s">
        <v>654</v>
      </c>
      <c r="B33" s="77" t="s">
        <v>717</v>
      </c>
      <c r="C33" s="77" t="s">
        <v>718</v>
      </c>
      <c r="D33" s="19"/>
    </row>
    <row r="34" ht="15.75" customHeight="1">
      <c r="A34" s="77" t="s">
        <v>654</v>
      </c>
      <c r="B34" s="77" t="s">
        <v>719</v>
      </c>
      <c r="C34" s="34" t="s">
        <v>720</v>
      </c>
      <c r="D34" s="19"/>
    </row>
    <row r="35" ht="15.75" customHeight="1">
      <c r="A35" s="77" t="s">
        <v>654</v>
      </c>
      <c r="B35" s="77" t="s">
        <v>721</v>
      </c>
      <c r="C35" s="34" t="s">
        <v>722</v>
      </c>
      <c r="D35" s="19"/>
    </row>
    <row r="36" ht="15.75" customHeight="1">
      <c r="A36" s="77" t="s">
        <v>654</v>
      </c>
      <c r="B36" s="77" t="s">
        <v>723</v>
      </c>
      <c r="C36" s="34" t="s">
        <v>724</v>
      </c>
      <c r="D36" s="19"/>
    </row>
    <row r="37" ht="15.75" customHeight="1">
      <c r="A37" s="77" t="s">
        <v>654</v>
      </c>
      <c r="B37" s="77" t="s">
        <v>725</v>
      </c>
      <c r="C37" s="34" t="s">
        <v>726</v>
      </c>
      <c r="D37" s="19"/>
    </row>
    <row r="38" ht="15.75" customHeight="1">
      <c r="A38" s="77" t="s">
        <v>727</v>
      </c>
      <c r="B38" s="77" t="s">
        <v>728</v>
      </c>
      <c r="C38" s="34" t="s">
        <v>729</v>
      </c>
      <c r="D38" s="88" t="s">
        <v>691</v>
      </c>
    </row>
    <row r="39" ht="15.75" customHeight="1">
      <c r="A39" s="77" t="s">
        <v>727</v>
      </c>
      <c r="B39" s="77" t="s">
        <v>730</v>
      </c>
      <c r="C39" s="77" t="s">
        <v>731</v>
      </c>
      <c r="D39" s="88" t="s">
        <v>693</v>
      </c>
    </row>
    <row r="40" ht="15.75" customHeight="1">
      <c r="A40" s="77" t="s">
        <v>727</v>
      </c>
      <c r="B40" s="77" t="s">
        <v>732</v>
      </c>
      <c r="C40" s="77" t="s">
        <v>733</v>
      </c>
      <c r="D40" s="88" t="s">
        <v>663</v>
      </c>
    </row>
    <row r="41" ht="15.75" customHeight="1">
      <c r="A41" s="77" t="s">
        <v>727</v>
      </c>
      <c r="B41" s="77" t="s">
        <v>734</v>
      </c>
      <c r="C41" s="77" t="s">
        <v>735</v>
      </c>
      <c r="D41" s="88" t="s">
        <v>675</v>
      </c>
    </row>
    <row r="42" ht="15.75" customHeight="1">
      <c r="A42" s="77" t="s">
        <v>727</v>
      </c>
      <c r="B42" s="77" t="s">
        <v>736</v>
      </c>
      <c r="C42" s="77" t="s">
        <v>737</v>
      </c>
      <c r="D42" s="88" t="s">
        <v>685</v>
      </c>
    </row>
    <row r="43" ht="15.75" customHeight="1">
      <c r="A43" s="77" t="s">
        <v>727</v>
      </c>
      <c r="B43" s="77" t="s">
        <v>738</v>
      </c>
      <c r="C43" s="77" t="s">
        <v>739</v>
      </c>
      <c r="D43" s="88" t="s">
        <v>679</v>
      </c>
    </row>
    <row r="44" ht="15.75" customHeight="1">
      <c r="A44" s="77" t="s">
        <v>727</v>
      </c>
      <c r="B44" s="77" t="s">
        <v>740</v>
      </c>
      <c r="C44" s="77" t="s">
        <v>741</v>
      </c>
      <c r="D44" s="88" t="s">
        <v>695</v>
      </c>
    </row>
    <row r="45" ht="15.75" customHeight="1">
      <c r="A45" s="77" t="s">
        <v>727</v>
      </c>
      <c r="B45" s="77" t="s">
        <v>742</v>
      </c>
      <c r="C45" s="77" t="s">
        <v>743</v>
      </c>
      <c r="D45" s="88" t="s">
        <v>699</v>
      </c>
    </row>
    <row r="46" ht="15.75" customHeight="1">
      <c r="A46" s="77" t="s">
        <v>727</v>
      </c>
      <c r="B46" s="77" t="s">
        <v>744</v>
      </c>
      <c r="C46" s="77" t="s">
        <v>745</v>
      </c>
      <c r="D46" s="88" t="s">
        <v>667</v>
      </c>
    </row>
    <row r="47" ht="15.75" customHeight="1">
      <c r="A47" s="77" t="s">
        <v>727</v>
      </c>
      <c r="B47" s="77" t="s">
        <v>746</v>
      </c>
      <c r="C47" s="77" t="s">
        <v>747</v>
      </c>
      <c r="D47" s="88" t="s">
        <v>687</v>
      </c>
    </row>
    <row r="48" ht="15.75" customHeight="1">
      <c r="A48" s="77" t="s">
        <v>727</v>
      </c>
      <c r="B48" s="77" t="s">
        <v>748</v>
      </c>
      <c r="C48" s="77" t="s">
        <v>749</v>
      </c>
      <c r="D48" s="88" t="s">
        <v>721</v>
      </c>
    </row>
    <row r="49" ht="15.75" customHeight="1">
      <c r="A49" s="77" t="s">
        <v>727</v>
      </c>
      <c r="B49" s="77" t="s">
        <v>750</v>
      </c>
      <c r="C49" s="77" t="s">
        <v>751</v>
      </c>
      <c r="D49" s="88" t="s">
        <v>677</v>
      </c>
    </row>
    <row r="50" ht="15.75" customHeight="1">
      <c r="A50" s="77" t="s">
        <v>727</v>
      </c>
      <c r="B50" s="77" t="s">
        <v>752</v>
      </c>
      <c r="C50" s="77" t="s">
        <v>753</v>
      </c>
      <c r="D50" s="88" t="s">
        <v>715</v>
      </c>
    </row>
    <row r="51" ht="15.75" customHeight="1">
      <c r="A51" s="77" t="s">
        <v>727</v>
      </c>
      <c r="B51" s="77" t="s">
        <v>754</v>
      </c>
      <c r="C51" s="77" t="s">
        <v>755</v>
      </c>
      <c r="D51" s="88" t="s">
        <v>675</v>
      </c>
    </row>
    <row r="52" ht="15.75" customHeight="1">
      <c r="A52" s="77" t="s">
        <v>727</v>
      </c>
      <c r="B52" s="77" t="s">
        <v>756</v>
      </c>
      <c r="C52" s="77" t="s">
        <v>757</v>
      </c>
      <c r="D52" s="88" t="s">
        <v>703</v>
      </c>
    </row>
    <row r="53" ht="15.75" customHeight="1">
      <c r="A53" s="77" t="s">
        <v>727</v>
      </c>
      <c r="B53" s="77" t="s">
        <v>758</v>
      </c>
      <c r="C53" s="77" t="s">
        <v>759</v>
      </c>
      <c r="D53" s="88" t="s">
        <v>657</v>
      </c>
    </row>
    <row r="54" ht="15.75" customHeight="1">
      <c r="A54" s="77" t="s">
        <v>727</v>
      </c>
      <c r="B54" s="77" t="s">
        <v>760</v>
      </c>
      <c r="C54" s="77" t="s">
        <v>761</v>
      </c>
      <c r="D54" s="88" t="s">
        <v>683</v>
      </c>
    </row>
    <row r="55" ht="15.75" customHeight="1">
      <c r="A55" s="77" t="s">
        <v>727</v>
      </c>
      <c r="B55" s="77" t="s">
        <v>762</v>
      </c>
      <c r="C55" s="77" t="s">
        <v>763</v>
      </c>
      <c r="D55" s="88" t="s">
        <v>661</v>
      </c>
    </row>
    <row r="56" ht="15.75" customHeight="1">
      <c r="A56" s="77" t="s">
        <v>727</v>
      </c>
      <c r="B56" s="77" t="s">
        <v>764</v>
      </c>
      <c r="C56" s="77" t="s">
        <v>765</v>
      </c>
      <c r="D56" s="88" t="s">
        <v>766</v>
      </c>
    </row>
    <row r="57" ht="15.75" customHeight="1">
      <c r="A57" s="77" t="s">
        <v>727</v>
      </c>
      <c r="B57" s="77" t="s">
        <v>767</v>
      </c>
      <c r="C57" s="77" t="s">
        <v>768</v>
      </c>
      <c r="D57" s="88" t="s">
        <v>689</v>
      </c>
    </row>
    <row r="58" ht="15.75" customHeight="1">
      <c r="A58" s="77" t="s">
        <v>727</v>
      </c>
      <c r="B58" s="77" t="s">
        <v>769</v>
      </c>
      <c r="C58" s="77" t="s">
        <v>770</v>
      </c>
      <c r="D58" s="88" t="s">
        <v>683</v>
      </c>
    </row>
    <row r="59" ht="15.75" customHeight="1">
      <c r="A59" s="77" t="s">
        <v>727</v>
      </c>
      <c r="B59" s="77" t="s">
        <v>771</v>
      </c>
      <c r="C59" s="77" t="s">
        <v>772</v>
      </c>
      <c r="D59" s="88" t="s">
        <v>677</v>
      </c>
    </row>
    <row r="60" ht="15.75" customHeight="1">
      <c r="A60" s="77" t="s">
        <v>727</v>
      </c>
      <c r="B60" s="77" t="s">
        <v>773</v>
      </c>
      <c r="C60" s="77" t="s">
        <v>774</v>
      </c>
      <c r="D60" s="88" t="s">
        <v>713</v>
      </c>
    </row>
    <row r="61" ht="15.75" customHeight="1">
      <c r="A61" s="77" t="s">
        <v>727</v>
      </c>
      <c r="B61" s="77" t="s">
        <v>775</v>
      </c>
      <c r="C61" s="77" t="s">
        <v>776</v>
      </c>
      <c r="D61" s="88" t="s">
        <v>671</v>
      </c>
    </row>
    <row r="62" ht="15.75" customHeight="1">
      <c r="A62" s="77" t="s">
        <v>727</v>
      </c>
      <c r="B62" s="77" t="s">
        <v>777</v>
      </c>
      <c r="C62" s="77" t="s">
        <v>778</v>
      </c>
      <c r="D62" s="88" t="s">
        <v>719</v>
      </c>
    </row>
    <row r="63" ht="15.75" customHeight="1">
      <c r="A63" s="77" t="s">
        <v>727</v>
      </c>
      <c r="B63" s="77" t="s">
        <v>779</v>
      </c>
      <c r="C63" s="77" t="s">
        <v>780</v>
      </c>
      <c r="D63" s="88" t="s">
        <v>701</v>
      </c>
    </row>
    <row r="64" ht="15.75" customHeight="1">
      <c r="A64" s="77" t="s">
        <v>727</v>
      </c>
      <c r="B64" s="77" t="s">
        <v>781</v>
      </c>
      <c r="C64" s="77" t="s">
        <v>782</v>
      </c>
      <c r="D64" s="88" t="s">
        <v>669</v>
      </c>
    </row>
    <row r="65" ht="15.75" customHeight="1">
      <c r="A65" s="77" t="s">
        <v>727</v>
      </c>
      <c r="B65" s="77" t="s">
        <v>783</v>
      </c>
      <c r="C65" s="77" t="s">
        <v>784</v>
      </c>
      <c r="D65" s="88" t="s">
        <v>681</v>
      </c>
    </row>
    <row r="66" ht="15.75" customHeight="1">
      <c r="A66" s="77" t="s">
        <v>727</v>
      </c>
      <c r="B66" s="77" t="s">
        <v>785</v>
      </c>
      <c r="C66" s="77" t="s">
        <v>786</v>
      </c>
      <c r="D66" s="88" t="s">
        <v>717</v>
      </c>
    </row>
    <row r="67" ht="15.75" customHeight="1">
      <c r="A67" s="77" t="s">
        <v>727</v>
      </c>
      <c r="B67" s="77" t="s">
        <v>787</v>
      </c>
      <c r="C67" s="77" t="s">
        <v>788</v>
      </c>
      <c r="D67" s="88" t="s">
        <v>659</v>
      </c>
    </row>
    <row r="68" ht="15.75" customHeight="1">
      <c r="A68" s="77" t="s">
        <v>727</v>
      </c>
      <c r="B68" s="77" t="s">
        <v>789</v>
      </c>
      <c r="C68" s="77" t="s">
        <v>790</v>
      </c>
      <c r="D68" s="88" t="s">
        <v>709</v>
      </c>
    </row>
    <row r="69" ht="15.75" customHeight="1">
      <c r="A69" s="77" t="s">
        <v>727</v>
      </c>
      <c r="B69" s="77" t="s">
        <v>791</v>
      </c>
      <c r="C69" s="77" t="s">
        <v>792</v>
      </c>
      <c r="D69" s="88" t="s">
        <v>673</v>
      </c>
    </row>
    <row r="70" ht="15.75" customHeight="1">
      <c r="A70" s="77" t="s">
        <v>727</v>
      </c>
      <c r="B70" s="77" t="s">
        <v>793</v>
      </c>
      <c r="C70" s="77" t="s">
        <v>794</v>
      </c>
      <c r="D70" s="88" t="s">
        <v>663</v>
      </c>
    </row>
    <row r="71" ht="15.75" customHeight="1">
      <c r="A71" s="77" t="s">
        <v>727</v>
      </c>
      <c r="B71" s="77" t="s">
        <v>795</v>
      </c>
      <c r="C71" s="77" t="s">
        <v>796</v>
      </c>
      <c r="D71" s="88" t="s">
        <v>707</v>
      </c>
    </row>
    <row r="72" ht="15.75" customHeight="1">
      <c r="A72" s="77" t="s">
        <v>727</v>
      </c>
      <c r="B72" s="77" t="s">
        <v>797</v>
      </c>
      <c r="C72" s="77" t="s">
        <v>798</v>
      </c>
      <c r="D72" s="88" t="s">
        <v>697</v>
      </c>
    </row>
    <row r="73" ht="15.75" customHeight="1">
      <c r="A73" s="77" t="s">
        <v>727</v>
      </c>
      <c r="B73" s="77" t="s">
        <v>799</v>
      </c>
      <c r="C73" s="77" t="s">
        <v>800</v>
      </c>
      <c r="D73" s="88" t="s">
        <v>689</v>
      </c>
    </row>
    <row r="74" ht="15.75" customHeight="1">
      <c r="A74" s="77" t="s">
        <v>727</v>
      </c>
      <c r="B74" s="77" t="s">
        <v>801</v>
      </c>
      <c r="C74" s="77" t="s">
        <v>802</v>
      </c>
      <c r="D74" s="88" t="s">
        <v>703</v>
      </c>
    </row>
    <row r="75" ht="15.75" customHeight="1">
      <c r="A75" s="77" t="s">
        <v>727</v>
      </c>
      <c r="B75" s="77" t="s">
        <v>803</v>
      </c>
      <c r="C75" s="77" t="s">
        <v>804</v>
      </c>
      <c r="D75" s="88" t="s">
        <v>695</v>
      </c>
    </row>
    <row r="76" ht="15.75" customHeight="1">
      <c r="A76" s="77" t="s">
        <v>727</v>
      </c>
      <c r="B76" s="77" t="s">
        <v>805</v>
      </c>
      <c r="C76" s="77" t="s">
        <v>806</v>
      </c>
      <c r="D76" s="88" t="s">
        <v>725</v>
      </c>
    </row>
    <row r="77" ht="15.75" customHeight="1">
      <c r="A77" s="77" t="s">
        <v>727</v>
      </c>
      <c r="B77" s="77" t="s">
        <v>807</v>
      </c>
      <c r="C77" s="77" t="s">
        <v>808</v>
      </c>
      <c r="D77" s="88" t="s">
        <v>657</v>
      </c>
    </row>
    <row r="78" ht="15.75" customHeight="1">
      <c r="A78" s="77" t="s">
        <v>727</v>
      </c>
      <c r="B78" s="77" t="s">
        <v>809</v>
      </c>
      <c r="C78" s="77" t="s">
        <v>810</v>
      </c>
      <c r="D78" s="88" t="s">
        <v>683</v>
      </c>
    </row>
    <row r="79" ht="15.75" customHeight="1">
      <c r="A79" s="77" t="s">
        <v>727</v>
      </c>
      <c r="B79" s="77" t="s">
        <v>811</v>
      </c>
      <c r="C79" s="77" t="s">
        <v>812</v>
      </c>
      <c r="D79" s="88" t="s">
        <v>721</v>
      </c>
    </row>
    <row r="80" ht="15.75" customHeight="1">
      <c r="A80" s="77" t="s">
        <v>727</v>
      </c>
      <c r="B80" s="77" t="s">
        <v>813</v>
      </c>
      <c r="C80" s="77" t="s">
        <v>814</v>
      </c>
      <c r="D80" s="88" t="s">
        <v>705</v>
      </c>
    </row>
    <row r="81" ht="15.75" customHeight="1">
      <c r="A81" s="77" t="s">
        <v>727</v>
      </c>
      <c r="B81" s="77" t="s">
        <v>815</v>
      </c>
      <c r="C81" s="77" t="s">
        <v>816</v>
      </c>
      <c r="D81" s="88" t="s">
        <v>667</v>
      </c>
    </row>
    <row r="82" ht="15.75" customHeight="1">
      <c r="A82" s="77" t="s">
        <v>727</v>
      </c>
      <c r="B82" s="77" t="s">
        <v>817</v>
      </c>
      <c r="C82" s="77" t="s">
        <v>818</v>
      </c>
      <c r="D82" s="88" t="s">
        <v>657</v>
      </c>
    </row>
    <row r="83" ht="15.75" customHeight="1">
      <c r="A83" s="77" t="s">
        <v>727</v>
      </c>
      <c r="B83" s="77" t="s">
        <v>819</v>
      </c>
      <c r="C83" s="77" t="s">
        <v>820</v>
      </c>
      <c r="D83" s="88" t="s">
        <v>723</v>
      </c>
    </row>
    <row r="84" ht="15.75" customHeight="1">
      <c r="A84" s="77" t="s">
        <v>727</v>
      </c>
      <c r="B84" s="77" t="s">
        <v>821</v>
      </c>
      <c r="C84" s="77" t="s">
        <v>822</v>
      </c>
      <c r="D84" s="88" t="s">
        <v>711</v>
      </c>
    </row>
    <row r="85" ht="15.75" customHeight="1">
      <c r="A85" s="77" t="s">
        <v>727</v>
      </c>
      <c r="B85" s="77" t="s">
        <v>823</v>
      </c>
      <c r="C85" s="77" t="s">
        <v>824</v>
      </c>
      <c r="D85" s="88" t="s">
        <v>655</v>
      </c>
    </row>
    <row r="86" ht="15.75" customHeight="1">
      <c r="A86" s="77" t="s">
        <v>727</v>
      </c>
      <c r="B86" s="77" t="s">
        <v>825</v>
      </c>
      <c r="C86" s="77" t="s">
        <v>826</v>
      </c>
      <c r="D86" s="88" t="s">
        <v>715</v>
      </c>
    </row>
    <row r="87" ht="15.75" customHeight="1">
      <c r="A87" s="77" t="s">
        <v>727</v>
      </c>
      <c r="B87" s="77" t="s">
        <v>827</v>
      </c>
      <c r="C87" s="77" t="s">
        <v>828</v>
      </c>
      <c r="D87" s="88" t="s">
        <v>665</v>
      </c>
    </row>
    <row r="88" ht="15.75" customHeight="1">
      <c r="A88" s="77" t="s">
        <v>727</v>
      </c>
      <c r="B88" s="77" t="s">
        <v>829</v>
      </c>
      <c r="C88" s="77" t="s">
        <v>830</v>
      </c>
      <c r="D88" s="88" t="s">
        <v>831</v>
      </c>
    </row>
    <row r="89" ht="15.75" customHeight="1">
      <c r="A89" s="77" t="s">
        <v>727</v>
      </c>
      <c r="B89" s="77" t="s">
        <v>832</v>
      </c>
      <c r="C89" s="77" t="s">
        <v>833</v>
      </c>
      <c r="D89" s="88" t="s">
        <v>701</v>
      </c>
    </row>
    <row r="90" ht="15.75" customHeight="1">
      <c r="A90" s="77" t="s">
        <v>727</v>
      </c>
      <c r="B90" s="77" t="s">
        <v>834</v>
      </c>
      <c r="C90" s="77" t="s">
        <v>835</v>
      </c>
      <c r="D90" s="88" t="s">
        <v>671</v>
      </c>
    </row>
    <row r="91" ht="15.75" customHeight="1">
      <c r="A91" s="77" t="s">
        <v>727</v>
      </c>
      <c r="B91" s="77" t="s">
        <v>836</v>
      </c>
      <c r="C91" s="77" t="s">
        <v>837</v>
      </c>
      <c r="D91" s="88" t="s">
        <v>693</v>
      </c>
    </row>
    <row r="92" ht="15.75" customHeight="1">
      <c r="A92" s="77" t="s">
        <v>727</v>
      </c>
      <c r="B92" s="77" t="s">
        <v>838</v>
      </c>
      <c r="C92" s="77" t="s">
        <v>839</v>
      </c>
      <c r="D92" s="88" t="s">
        <v>681</v>
      </c>
    </row>
    <row r="93" ht="15.75" customHeight="1">
      <c r="A93" s="77" t="s">
        <v>727</v>
      </c>
      <c r="B93" s="77" t="s">
        <v>840</v>
      </c>
      <c r="C93" s="77" t="s">
        <v>841</v>
      </c>
      <c r="D93" s="88" t="s">
        <v>691</v>
      </c>
    </row>
    <row r="94" ht="15.75" customHeight="1">
      <c r="A94" s="77" t="s">
        <v>727</v>
      </c>
      <c r="B94" s="77" t="s">
        <v>842</v>
      </c>
      <c r="C94" s="77" t="s">
        <v>843</v>
      </c>
      <c r="D94" s="88" t="s">
        <v>669</v>
      </c>
    </row>
    <row r="95" ht="15.75" customHeight="1">
      <c r="A95" s="77" t="s">
        <v>727</v>
      </c>
      <c r="B95" s="77" t="s">
        <v>844</v>
      </c>
      <c r="C95" s="77" t="s">
        <v>845</v>
      </c>
      <c r="D95" s="88" t="s">
        <v>719</v>
      </c>
    </row>
    <row r="96" ht="15.75" customHeight="1">
      <c r="A96" s="77" t="s">
        <v>727</v>
      </c>
      <c r="B96" s="77" t="s">
        <v>846</v>
      </c>
      <c r="C96" s="77" t="s">
        <v>847</v>
      </c>
      <c r="D96" s="88" t="s">
        <v>677</v>
      </c>
    </row>
    <row r="97" ht="15.75" customHeight="1">
      <c r="A97" s="77" t="s">
        <v>727</v>
      </c>
      <c r="B97" s="77" t="s">
        <v>848</v>
      </c>
      <c r="C97" s="77" t="s">
        <v>849</v>
      </c>
      <c r="D97" s="88" t="s">
        <v>703</v>
      </c>
    </row>
    <row r="98" ht="15.75" customHeight="1">
      <c r="A98" s="77" t="s">
        <v>727</v>
      </c>
      <c r="B98" s="77" t="s">
        <v>850</v>
      </c>
      <c r="C98" s="77" t="s">
        <v>851</v>
      </c>
      <c r="D98" s="88" t="s">
        <v>691</v>
      </c>
    </row>
    <row r="99" ht="15.75" customHeight="1">
      <c r="A99" s="77" t="s">
        <v>727</v>
      </c>
      <c r="B99" s="77" t="s">
        <v>852</v>
      </c>
      <c r="C99" s="77" t="s">
        <v>853</v>
      </c>
      <c r="D99" s="88" t="s">
        <v>691</v>
      </c>
    </row>
    <row r="100" ht="15.75" customHeight="1">
      <c r="A100" s="77" t="s">
        <v>727</v>
      </c>
      <c r="B100" s="77" t="s">
        <v>854</v>
      </c>
      <c r="C100" s="77" t="s">
        <v>855</v>
      </c>
      <c r="D100" s="88" t="s">
        <v>677</v>
      </c>
    </row>
    <row r="101" ht="15.75" customHeight="1">
      <c r="A101" s="77" t="s">
        <v>727</v>
      </c>
      <c r="B101" s="77" t="s">
        <v>856</v>
      </c>
      <c r="C101" s="77" t="s">
        <v>857</v>
      </c>
      <c r="D101" s="88" t="s">
        <v>693</v>
      </c>
    </row>
    <row r="102" ht="15.75" customHeight="1">
      <c r="A102" s="77" t="s">
        <v>727</v>
      </c>
      <c r="B102" s="77" t="s">
        <v>858</v>
      </c>
      <c r="C102" s="77" t="s">
        <v>859</v>
      </c>
      <c r="D102" s="88" t="s">
        <v>681</v>
      </c>
    </row>
    <row r="103" ht="15.75" customHeight="1">
      <c r="A103" s="77" t="s">
        <v>727</v>
      </c>
      <c r="B103" s="77" t="s">
        <v>860</v>
      </c>
      <c r="C103" s="77" t="s">
        <v>861</v>
      </c>
      <c r="D103" s="88" t="s">
        <v>703</v>
      </c>
    </row>
    <row r="104" ht="15.75" customHeight="1">
      <c r="A104" s="77" t="s">
        <v>727</v>
      </c>
      <c r="B104" s="77" t="s">
        <v>862</v>
      </c>
      <c r="C104" s="77" t="s">
        <v>863</v>
      </c>
      <c r="D104" s="88" t="s">
        <v>721</v>
      </c>
    </row>
    <row r="105" ht="15.75" customHeight="1">
      <c r="A105" s="77" t="s">
        <v>727</v>
      </c>
      <c r="B105" s="77" t="s">
        <v>864</v>
      </c>
      <c r="C105" s="77" t="s">
        <v>865</v>
      </c>
      <c r="D105" s="88" t="s">
        <v>715</v>
      </c>
    </row>
    <row r="106" ht="15.75" customHeight="1">
      <c r="A106" s="77" t="s">
        <v>727</v>
      </c>
      <c r="B106" s="77" t="s">
        <v>866</v>
      </c>
      <c r="C106" s="77" t="s">
        <v>867</v>
      </c>
      <c r="D106" s="88" t="s">
        <v>675</v>
      </c>
    </row>
    <row r="107" ht="15.75" customHeight="1">
      <c r="A107" s="77" t="s">
        <v>727</v>
      </c>
      <c r="B107" s="77" t="s">
        <v>868</v>
      </c>
      <c r="C107" s="77" t="s">
        <v>869</v>
      </c>
      <c r="D107" s="88" t="s">
        <v>677</v>
      </c>
    </row>
    <row r="108" ht="15.75" customHeight="1">
      <c r="A108" s="77" t="s">
        <v>727</v>
      </c>
      <c r="B108" s="77" t="s">
        <v>870</v>
      </c>
      <c r="C108" s="77" t="s">
        <v>871</v>
      </c>
      <c r="D108" s="88" t="s">
        <v>663</v>
      </c>
    </row>
    <row r="109" ht="15.75" customHeight="1">
      <c r="A109" s="77" t="s">
        <v>727</v>
      </c>
      <c r="B109" s="77" t="s">
        <v>872</v>
      </c>
      <c r="C109" s="77" t="s">
        <v>873</v>
      </c>
      <c r="D109" s="88" t="s">
        <v>695</v>
      </c>
    </row>
    <row r="110" ht="15.75" customHeight="1">
      <c r="A110" s="19"/>
      <c r="B110" s="19"/>
      <c r="C110" s="19"/>
      <c r="D110" s="2"/>
    </row>
    <row r="111" ht="15.75" customHeight="1">
      <c r="A111" s="19"/>
      <c r="B111" s="19"/>
      <c r="C111" s="19"/>
      <c r="D111" s="2"/>
    </row>
    <row r="112" ht="15.75" customHeight="1">
      <c r="A112" s="19"/>
      <c r="B112" s="19"/>
      <c r="C112" s="19"/>
      <c r="D112" s="2"/>
    </row>
    <row r="113" ht="15.75" customHeight="1">
      <c r="A113" s="19"/>
      <c r="B113" s="19"/>
      <c r="C113" s="19"/>
      <c r="D113" s="2"/>
    </row>
    <row r="114" ht="15.75" customHeight="1">
      <c r="A114" s="19"/>
      <c r="B114" s="19"/>
      <c r="C114" s="19"/>
      <c r="D114" s="2"/>
    </row>
    <row r="115" ht="15.75" customHeight="1">
      <c r="A115" s="19"/>
      <c r="B115" s="19"/>
      <c r="C115" s="19"/>
      <c r="D115" s="2"/>
    </row>
    <row r="116" ht="15.75" customHeight="1">
      <c r="A116" s="19"/>
      <c r="B116" s="19"/>
      <c r="C116" s="19"/>
      <c r="D116" s="2"/>
    </row>
    <row r="117" ht="15.75" customHeight="1">
      <c r="A117" s="19"/>
      <c r="B117" s="19"/>
      <c r="C117" s="19"/>
      <c r="D117" s="2"/>
    </row>
    <row r="118" ht="15.75" customHeight="1">
      <c r="A118" s="19"/>
      <c r="B118" s="19"/>
      <c r="C118" s="19"/>
      <c r="D118" s="2"/>
    </row>
    <row r="119" ht="15.75" customHeight="1">
      <c r="A119" s="19"/>
      <c r="B119" s="19"/>
      <c r="C119" s="19"/>
      <c r="D119" s="2"/>
    </row>
    <row r="120" ht="15.75" customHeight="1">
      <c r="A120" s="19"/>
      <c r="B120" s="19"/>
      <c r="C120" s="19"/>
      <c r="D120" s="2"/>
    </row>
    <row r="121" ht="15.75" customHeight="1">
      <c r="A121" s="19"/>
      <c r="B121" s="19"/>
      <c r="C121" s="19"/>
      <c r="D121" s="2"/>
    </row>
    <row r="122" ht="15.75" customHeight="1">
      <c r="A122" s="19"/>
      <c r="B122" s="19"/>
      <c r="C122" s="19"/>
      <c r="D122" s="2"/>
    </row>
    <row r="123" ht="15.75" customHeight="1">
      <c r="A123" s="19"/>
      <c r="B123" s="19"/>
      <c r="C123" s="19"/>
      <c r="D123" s="2"/>
    </row>
    <row r="124" ht="15.75" customHeight="1">
      <c r="A124" s="19"/>
      <c r="B124" s="19"/>
      <c r="C124" s="19"/>
      <c r="D124" s="2"/>
    </row>
    <row r="125" ht="15.75" customHeight="1">
      <c r="A125" s="19"/>
      <c r="B125" s="19"/>
      <c r="C125" s="19"/>
      <c r="D125" s="2"/>
    </row>
    <row r="126" ht="15.75" customHeight="1">
      <c r="A126" s="19"/>
      <c r="B126" s="19"/>
      <c r="C126" s="19"/>
      <c r="D126" s="2"/>
    </row>
    <row r="127" ht="15.75" customHeight="1">
      <c r="A127" s="19"/>
      <c r="B127" s="19"/>
      <c r="C127" s="19"/>
      <c r="D127" s="2"/>
    </row>
    <row r="128" ht="15.75" customHeight="1">
      <c r="A128" s="19"/>
      <c r="B128" s="19"/>
      <c r="C128" s="19"/>
      <c r="D128" s="2"/>
    </row>
    <row r="129" ht="15.75" customHeight="1">
      <c r="A129" s="19"/>
      <c r="B129" s="19"/>
      <c r="C129" s="19"/>
      <c r="D129" s="2"/>
    </row>
    <row r="130" ht="15.75" customHeight="1">
      <c r="A130" s="19"/>
      <c r="B130" s="19"/>
      <c r="C130" s="19"/>
      <c r="D130" s="2"/>
    </row>
    <row r="131" ht="15.75" customHeight="1">
      <c r="A131" s="19"/>
      <c r="B131" s="19"/>
      <c r="C131" s="19"/>
      <c r="D131" s="2"/>
    </row>
    <row r="132" ht="15.75" customHeight="1">
      <c r="A132" s="19"/>
      <c r="B132" s="19"/>
      <c r="C132" s="19"/>
      <c r="D132" s="2"/>
    </row>
    <row r="133" ht="15.75" customHeight="1">
      <c r="A133" s="19"/>
      <c r="B133" s="19"/>
      <c r="C133" s="19"/>
      <c r="D133" s="2"/>
    </row>
    <row r="134" ht="15.75" customHeight="1">
      <c r="A134" s="19"/>
      <c r="B134" s="19"/>
      <c r="C134" s="19"/>
      <c r="D134" s="2"/>
    </row>
    <row r="135" ht="15.75" customHeight="1">
      <c r="A135" s="19"/>
      <c r="B135" s="19"/>
      <c r="C135" s="19"/>
      <c r="D135" s="2"/>
    </row>
    <row r="136" ht="15.75" customHeight="1">
      <c r="A136" s="19"/>
      <c r="B136" s="19"/>
      <c r="C136" s="19"/>
      <c r="D136" s="2"/>
    </row>
    <row r="137" ht="15.75" customHeight="1">
      <c r="A137" s="19"/>
      <c r="B137" s="19"/>
      <c r="C137" s="19"/>
      <c r="D137" s="2"/>
    </row>
    <row r="138" ht="15.75" customHeight="1">
      <c r="A138" s="19"/>
      <c r="B138" s="19"/>
      <c r="C138" s="19"/>
      <c r="D138" s="20"/>
    </row>
    <row r="139" ht="15.75" customHeight="1">
      <c r="A139" s="19"/>
      <c r="B139" s="19"/>
      <c r="C139" s="19"/>
      <c r="D139" s="20"/>
    </row>
    <row r="140" ht="15.75" customHeight="1">
      <c r="A140" s="19"/>
      <c r="B140" s="19"/>
      <c r="C140" s="19"/>
      <c r="D140" s="20"/>
    </row>
    <row r="141" ht="15.75" customHeight="1">
      <c r="A141" s="19"/>
      <c r="B141" s="19"/>
      <c r="C141" s="19"/>
      <c r="D141" s="20"/>
    </row>
    <row r="142" ht="15.75" customHeight="1">
      <c r="A142" s="19"/>
      <c r="B142" s="19"/>
      <c r="C142" s="19"/>
      <c r="D142" s="20"/>
    </row>
    <row r="143" ht="15.75" customHeight="1">
      <c r="A143" s="19"/>
      <c r="B143" s="19"/>
      <c r="C143" s="19"/>
      <c r="D143" s="20"/>
    </row>
    <row r="144" ht="15.75" customHeight="1">
      <c r="A144" s="19"/>
      <c r="B144" s="19"/>
      <c r="C144" s="19"/>
      <c r="D144" s="20"/>
    </row>
    <row r="145" ht="15.75" customHeight="1">
      <c r="A145" s="19"/>
      <c r="B145" s="19"/>
      <c r="C145" s="19"/>
      <c r="D145" s="20"/>
    </row>
    <row r="146" ht="15.75" customHeight="1">
      <c r="A146" s="19"/>
      <c r="B146" s="19"/>
      <c r="C146" s="19"/>
      <c r="D146" s="20"/>
    </row>
    <row r="147" ht="15.75" customHeight="1">
      <c r="A147" s="19"/>
      <c r="B147" s="19"/>
      <c r="C147" s="19"/>
      <c r="D147" s="20"/>
    </row>
    <row r="148" ht="15.75" customHeight="1">
      <c r="A148" s="19"/>
      <c r="B148" s="19"/>
      <c r="C148" s="19"/>
      <c r="D148" s="20"/>
    </row>
    <row r="149" ht="15.75" customHeight="1">
      <c r="A149" s="19"/>
      <c r="B149" s="19"/>
      <c r="C149" s="19"/>
      <c r="D149" s="20"/>
    </row>
    <row r="150" ht="15.75" customHeight="1">
      <c r="A150" s="19"/>
      <c r="B150" s="19"/>
      <c r="C150" s="19"/>
      <c r="D150" s="20"/>
    </row>
    <row r="151" ht="15.75" customHeight="1">
      <c r="A151" s="19"/>
      <c r="B151" s="19"/>
      <c r="C151" s="19"/>
      <c r="D151" s="20"/>
    </row>
    <row r="152" ht="15.75" customHeight="1">
      <c r="A152" s="19"/>
      <c r="B152" s="19"/>
      <c r="C152" s="19"/>
      <c r="D152" s="20"/>
    </row>
    <row r="153" ht="15.75" customHeight="1">
      <c r="A153" s="19"/>
      <c r="B153" s="19"/>
      <c r="C153" s="19"/>
      <c r="D153" s="20"/>
    </row>
    <row r="154" ht="15.75" customHeight="1">
      <c r="A154" s="19"/>
      <c r="B154" s="19"/>
      <c r="C154" s="19"/>
      <c r="D154" s="20"/>
    </row>
    <row r="155" ht="15.75" customHeight="1">
      <c r="A155" s="19"/>
      <c r="B155" s="19"/>
      <c r="C155" s="19"/>
      <c r="D155" s="20"/>
    </row>
    <row r="156" ht="15.75" customHeight="1">
      <c r="A156" s="19"/>
      <c r="B156" s="19"/>
      <c r="C156" s="19"/>
      <c r="D156" s="20"/>
    </row>
    <row r="157" ht="15.75" customHeight="1">
      <c r="A157" s="19"/>
      <c r="B157" s="19"/>
      <c r="C157" s="19"/>
      <c r="D157" s="20"/>
    </row>
    <row r="158" ht="15.75" customHeight="1">
      <c r="A158" s="19"/>
      <c r="B158" s="19"/>
      <c r="C158" s="19"/>
      <c r="D158" s="20"/>
    </row>
    <row r="159" ht="15.75" customHeight="1">
      <c r="A159" s="19"/>
      <c r="B159" s="19"/>
      <c r="C159" s="19"/>
      <c r="D159" s="20"/>
    </row>
    <row r="160" ht="15.75" customHeight="1">
      <c r="A160" s="19"/>
      <c r="B160" s="19"/>
      <c r="C160" s="19"/>
      <c r="D160" s="20"/>
    </row>
    <row r="161" ht="15.75" customHeight="1">
      <c r="A161" s="19"/>
      <c r="B161" s="19"/>
      <c r="C161" s="19"/>
      <c r="D161" s="20"/>
    </row>
    <row r="162" ht="15.75" customHeight="1">
      <c r="A162" s="19"/>
      <c r="B162" s="19"/>
      <c r="C162" s="19"/>
      <c r="D162" s="20"/>
    </row>
    <row r="163" ht="15.75" customHeight="1">
      <c r="A163" s="19"/>
      <c r="B163" s="19"/>
      <c r="C163" s="19"/>
      <c r="D163" s="20"/>
    </row>
    <row r="164" ht="15.75" customHeight="1">
      <c r="A164" s="19"/>
      <c r="B164" s="19"/>
      <c r="C164" s="19"/>
      <c r="D164" s="20"/>
    </row>
    <row r="165" ht="15.75" customHeight="1">
      <c r="A165" s="19"/>
      <c r="B165" s="19"/>
      <c r="C165" s="19"/>
      <c r="D165" s="20"/>
    </row>
    <row r="166" ht="15.75" customHeight="1">
      <c r="A166" s="19"/>
      <c r="B166" s="19"/>
      <c r="C166" s="19"/>
      <c r="D166" s="20"/>
    </row>
    <row r="167" ht="15.75" customHeight="1">
      <c r="A167" s="19"/>
      <c r="B167" s="19"/>
      <c r="C167" s="19"/>
      <c r="D167" s="20"/>
    </row>
    <row r="168" ht="15.75" customHeight="1">
      <c r="A168" s="19"/>
      <c r="B168" s="19"/>
      <c r="C168" s="19"/>
      <c r="D168" s="20"/>
    </row>
    <row r="169" ht="15.75" customHeight="1">
      <c r="A169" s="19"/>
      <c r="B169" s="19"/>
      <c r="C169" s="19"/>
      <c r="D169" s="20"/>
    </row>
    <row r="170" ht="15.75" customHeight="1">
      <c r="A170" s="19"/>
      <c r="B170" s="19"/>
      <c r="C170" s="19"/>
      <c r="D170" s="20"/>
    </row>
    <row r="171" ht="15.75" customHeight="1">
      <c r="A171" s="19"/>
      <c r="B171" s="19"/>
      <c r="C171" s="19"/>
      <c r="D171" s="20"/>
    </row>
    <row r="172" ht="15.75" customHeight="1">
      <c r="A172" s="19"/>
      <c r="B172" s="19"/>
      <c r="C172" s="19"/>
      <c r="D172" s="20"/>
    </row>
    <row r="173" ht="15.75" customHeight="1">
      <c r="A173" s="19"/>
      <c r="B173" s="19"/>
      <c r="C173" s="19"/>
      <c r="D173" s="20"/>
    </row>
    <row r="174" ht="15.75" customHeight="1">
      <c r="A174" s="19"/>
      <c r="B174" s="19"/>
      <c r="C174" s="19"/>
      <c r="D174" s="20"/>
    </row>
    <row r="175" ht="15.75" customHeight="1">
      <c r="A175" s="19"/>
      <c r="B175" s="19"/>
      <c r="C175" s="19"/>
      <c r="D175" s="20"/>
    </row>
    <row r="176" ht="15.75" customHeight="1">
      <c r="A176" s="19"/>
      <c r="B176" s="19"/>
      <c r="C176" s="19"/>
      <c r="D176" s="20"/>
    </row>
    <row r="177" ht="15.75" customHeight="1">
      <c r="A177" s="19"/>
      <c r="B177" s="19"/>
      <c r="C177" s="19"/>
      <c r="D177" s="20"/>
    </row>
    <row r="178" ht="15.75" customHeight="1">
      <c r="A178" s="19"/>
      <c r="B178" s="19"/>
      <c r="C178" s="19"/>
      <c r="D178" s="20"/>
    </row>
    <row r="179" ht="15.75" customHeight="1">
      <c r="A179" s="19"/>
      <c r="B179" s="19"/>
      <c r="C179" s="19"/>
      <c r="D179" s="20"/>
    </row>
    <row r="180" ht="15.75" customHeight="1">
      <c r="A180" s="19"/>
      <c r="B180" s="19"/>
      <c r="C180" s="19"/>
      <c r="D180" s="20"/>
    </row>
    <row r="181" ht="15.75" customHeight="1">
      <c r="A181" s="19"/>
      <c r="B181" s="19"/>
      <c r="C181" s="19"/>
      <c r="D181" s="20"/>
    </row>
    <row r="182" ht="15.75" customHeight="1">
      <c r="A182" s="19"/>
      <c r="B182" s="19"/>
      <c r="C182" s="19"/>
      <c r="D182" s="20"/>
    </row>
    <row r="183" ht="15.75" customHeight="1">
      <c r="A183" s="19"/>
      <c r="B183" s="19"/>
      <c r="C183" s="19"/>
      <c r="D183" s="20"/>
    </row>
    <row r="184" ht="15.75" customHeight="1">
      <c r="A184" s="19"/>
      <c r="B184" s="19"/>
      <c r="C184" s="19"/>
      <c r="D184" s="20"/>
    </row>
    <row r="185" ht="15.75" customHeight="1">
      <c r="A185" s="19"/>
      <c r="B185" s="19"/>
      <c r="C185" s="19"/>
      <c r="D185" s="20"/>
    </row>
    <row r="186" ht="15.75" customHeight="1">
      <c r="A186" s="19"/>
      <c r="B186" s="19"/>
      <c r="C186" s="19"/>
      <c r="D186" s="20"/>
    </row>
    <row r="187" ht="15.75" customHeight="1">
      <c r="A187" s="19"/>
      <c r="B187" s="19"/>
      <c r="C187" s="19"/>
      <c r="D187" s="20"/>
    </row>
    <row r="188" ht="15.75" customHeight="1">
      <c r="A188" s="19"/>
      <c r="B188" s="19"/>
      <c r="C188" s="19"/>
      <c r="D188" s="20"/>
    </row>
    <row r="189" ht="15.75" customHeight="1">
      <c r="A189" s="19"/>
      <c r="B189" s="19"/>
      <c r="C189" s="19"/>
      <c r="D189" s="20"/>
    </row>
    <row r="190" ht="15.75" customHeight="1">
      <c r="A190" s="19"/>
      <c r="B190" s="19"/>
      <c r="C190" s="19"/>
      <c r="D190" s="20"/>
    </row>
    <row r="191" ht="15.75" customHeight="1">
      <c r="A191" s="19"/>
      <c r="B191" s="19"/>
      <c r="C191" s="19"/>
      <c r="D191" s="20"/>
    </row>
    <row r="192" ht="15.75" customHeight="1">
      <c r="A192" s="19"/>
      <c r="B192" s="19"/>
      <c r="C192" s="19"/>
      <c r="D192" s="20"/>
    </row>
    <row r="193" ht="15.75" customHeight="1">
      <c r="A193" s="19"/>
      <c r="B193" s="19"/>
      <c r="C193" s="19"/>
      <c r="D193" s="20"/>
    </row>
    <row r="194" ht="15.75" customHeight="1">
      <c r="A194" s="19"/>
      <c r="B194" s="19"/>
      <c r="C194" s="19"/>
      <c r="D194" s="20"/>
    </row>
    <row r="195" ht="15.75" customHeight="1">
      <c r="A195" s="19"/>
      <c r="B195" s="19"/>
      <c r="C195" s="19"/>
      <c r="D195" s="20"/>
    </row>
    <row r="196" ht="15.75" customHeight="1">
      <c r="A196" s="19"/>
      <c r="B196" s="19"/>
      <c r="C196" s="19"/>
      <c r="D196" s="20"/>
    </row>
    <row r="197" ht="15.75" customHeight="1">
      <c r="A197" s="19"/>
      <c r="B197" s="19"/>
      <c r="C197" s="19"/>
      <c r="D197" s="20"/>
    </row>
    <row r="198" ht="15.75" customHeight="1">
      <c r="A198" s="19"/>
      <c r="B198" s="19"/>
      <c r="C198" s="19"/>
      <c r="D198" s="20"/>
    </row>
    <row r="199" ht="15.75" customHeight="1">
      <c r="A199" s="19"/>
      <c r="B199" s="19"/>
      <c r="C199" s="19"/>
      <c r="D199" s="20"/>
    </row>
    <row r="200" ht="15.75" customHeight="1">
      <c r="A200" s="19"/>
      <c r="B200" s="19"/>
      <c r="C200" s="19"/>
      <c r="D200" s="20"/>
    </row>
    <row r="201" ht="15.75" customHeight="1">
      <c r="A201" s="19"/>
      <c r="B201" s="19"/>
      <c r="C201" s="19"/>
      <c r="D201" s="20"/>
    </row>
    <row r="202" ht="15.75" customHeight="1">
      <c r="A202" s="19"/>
      <c r="B202" s="19"/>
      <c r="C202" s="19"/>
      <c r="D202" s="20"/>
    </row>
    <row r="203" ht="15.75" customHeight="1">
      <c r="A203" s="19"/>
      <c r="B203" s="19"/>
      <c r="C203" s="19"/>
      <c r="D203" s="20"/>
    </row>
    <row r="204" ht="15.75" customHeight="1">
      <c r="A204" s="19"/>
      <c r="B204" s="19"/>
      <c r="C204" s="19"/>
      <c r="D204" s="20"/>
    </row>
    <row r="205" ht="15.75" customHeight="1">
      <c r="A205" s="19"/>
      <c r="B205" s="19"/>
      <c r="C205" s="19"/>
      <c r="D205" s="20"/>
    </row>
    <row r="206" ht="15.75" customHeight="1">
      <c r="A206" s="19"/>
      <c r="B206" s="19"/>
      <c r="C206" s="19"/>
      <c r="D206" s="20"/>
    </row>
    <row r="207" ht="15.75" customHeight="1">
      <c r="A207" s="19"/>
      <c r="B207" s="19"/>
      <c r="C207" s="19"/>
      <c r="D207" s="20"/>
    </row>
    <row r="208" ht="15.75" customHeight="1">
      <c r="A208" s="19"/>
      <c r="B208" s="19"/>
      <c r="C208" s="19"/>
      <c r="D208" s="20"/>
    </row>
    <row r="209" ht="15.75" customHeight="1">
      <c r="A209" s="19"/>
      <c r="B209" s="19"/>
      <c r="C209" s="19"/>
      <c r="D209" s="20"/>
    </row>
    <row r="210" ht="15.75" customHeight="1">
      <c r="A210" s="19"/>
      <c r="B210" s="19"/>
      <c r="C210" s="19"/>
      <c r="D210" s="20"/>
    </row>
    <row r="211" ht="15.75" customHeight="1">
      <c r="A211" s="19"/>
      <c r="B211" s="19"/>
      <c r="C211" s="19"/>
      <c r="D211" s="20"/>
    </row>
    <row r="212" ht="15.75" customHeight="1">
      <c r="A212" s="19"/>
      <c r="B212" s="19"/>
      <c r="C212" s="19"/>
      <c r="D212" s="20"/>
    </row>
    <row r="213" ht="15.75" customHeight="1">
      <c r="A213" s="19"/>
      <c r="B213" s="19"/>
      <c r="C213" s="19"/>
      <c r="D213" s="20"/>
    </row>
    <row r="214" ht="15.75" customHeight="1">
      <c r="A214" s="19"/>
      <c r="B214" s="19"/>
      <c r="C214" s="19"/>
      <c r="D214" s="20"/>
    </row>
    <row r="215" ht="15.75" customHeight="1">
      <c r="A215" s="19"/>
      <c r="B215" s="19"/>
      <c r="C215" s="19"/>
      <c r="D215" s="20"/>
    </row>
    <row r="216" ht="15.75" customHeight="1">
      <c r="A216" s="19"/>
      <c r="B216" s="19"/>
      <c r="C216" s="19"/>
      <c r="D216" s="20"/>
    </row>
    <row r="217" ht="15.75" customHeight="1">
      <c r="A217" s="19"/>
      <c r="B217" s="19"/>
      <c r="C217" s="19"/>
      <c r="D217" s="20"/>
    </row>
    <row r="218" ht="15.75" customHeight="1">
      <c r="A218" s="19"/>
      <c r="B218" s="19"/>
      <c r="C218" s="19"/>
      <c r="D218" s="20"/>
    </row>
    <row r="219" ht="15.75" customHeight="1">
      <c r="A219" s="19"/>
      <c r="B219" s="19"/>
      <c r="C219" s="19"/>
      <c r="D219" s="20"/>
    </row>
    <row r="220" ht="15.75" customHeight="1">
      <c r="A220" s="19"/>
      <c r="B220" s="19"/>
      <c r="C220" s="19"/>
      <c r="D220" s="20"/>
    </row>
    <row r="221" ht="15.75" customHeight="1">
      <c r="A221" s="19"/>
      <c r="B221" s="19"/>
      <c r="C221" s="19"/>
      <c r="D221" s="20"/>
    </row>
    <row r="222" ht="15.75" customHeight="1">
      <c r="A222" s="19"/>
      <c r="B222" s="19"/>
      <c r="C222" s="19"/>
      <c r="D222" s="20"/>
    </row>
    <row r="223" ht="15.75" customHeight="1">
      <c r="A223" s="19"/>
      <c r="B223" s="19"/>
      <c r="C223" s="19"/>
      <c r="D223" s="20"/>
    </row>
    <row r="224" ht="15.75" customHeight="1">
      <c r="A224" s="19"/>
      <c r="B224" s="19"/>
      <c r="C224" s="19"/>
      <c r="D224" s="20"/>
    </row>
    <row r="225" ht="15.75" customHeight="1">
      <c r="A225" s="19"/>
      <c r="B225" s="19"/>
      <c r="C225" s="19"/>
      <c r="D225" s="20"/>
    </row>
    <row r="226" ht="15.75" customHeight="1">
      <c r="A226" s="19"/>
      <c r="B226" s="19"/>
      <c r="C226" s="19"/>
      <c r="D226" s="20"/>
    </row>
    <row r="227" ht="15.75" customHeight="1">
      <c r="A227" s="19"/>
      <c r="B227" s="19"/>
      <c r="C227" s="19"/>
      <c r="D227" s="20"/>
    </row>
    <row r="228" ht="15.75" customHeight="1">
      <c r="A228" s="19"/>
      <c r="B228" s="19"/>
      <c r="C228" s="19"/>
      <c r="D228" s="20"/>
    </row>
    <row r="229" ht="15.75" customHeight="1">
      <c r="A229" s="19"/>
      <c r="B229" s="19"/>
      <c r="C229" s="19"/>
      <c r="D229" s="20"/>
    </row>
    <row r="230" ht="15.75" customHeight="1">
      <c r="A230" s="19"/>
      <c r="B230" s="19"/>
      <c r="C230" s="19"/>
      <c r="D230" s="20"/>
    </row>
    <row r="231" ht="15.75" customHeight="1">
      <c r="A231" s="19"/>
      <c r="B231" s="19"/>
      <c r="C231" s="19"/>
      <c r="D231" s="20"/>
    </row>
    <row r="232" ht="15.75" customHeight="1">
      <c r="A232" s="19"/>
      <c r="B232" s="19"/>
      <c r="C232" s="19"/>
      <c r="D232" s="20"/>
    </row>
    <row r="233" ht="15.75" customHeight="1">
      <c r="A233" s="19"/>
      <c r="B233" s="19"/>
      <c r="C233" s="19"/>
      <c r="D233" s="20"/>
    </row>
    <row r="234" ht="15.75" customHeight="1">
      <c r="A234" s="19"/>
      <c r="B234" s="19"/>
      <c r="C234" s="19"/>
      <c r="D234" s="20"/>
    </row>
    <row r="235" ht="15.75" customHeight="1">
      <c r="A235" s="19"/>
      <c r="B235" s="19"/>
      <c r="C235" s="19"/>
      <c r="D235" s="20"/>
    </row>
    <row r="236" ht="15.75" customHeight="1">
      <c r="A236" s="19"/>
      <c r="B236" s="19"/>
      <c r="C236" s="19"/>
      <c r="D236" s="20"/>
    </row>
    <row r="237" ht="15.75" customHeight="1">
      <c r="A237" s="19"/>
      <c r="B237" s="19"/>
      <c r="C237" s="19"/>
      <c r="D237" s="20"/>
    </row>
    <row r="238" ht="15.75" customHeight="1">
      <c r="A238" s="19"/>
      <c r="B238" s="19"/>
      <c r="C238" s="19"/>
      <c r="D238" s="20"/>
    </row>
    <row r="239" ht="15.75" customHeight="1">
      <c r="A239" s="19"/>
      <c r="B239" s="19"/>
      <c r="C239" s="19"/>
      <c r="D239" s="20"/>
    </row>
    <row r="240" ht="15.75" customHeight="1">
      <c r="A240" s="19"/>
      <c r="B240" s="19"/>
      <c r="C240" s="19"/>
      <c r="D240" s="20"/>
    </row>
    <row r="241" ht="15.75" customHeight="1">
      <c r="A241" s="19"/>
      <c r="B241" s="19"/>
      <c r="C241" s="19"/>
      <c r="D241" s="20"/>
    </row>
    <row r="242" ht="15.75" customHeight="1">
      <c r="A242" s="19"/>
      <c r="B242" s="19"/>
      <c r="C242" s="19"/>
      <c r="D242" s="20"/>
    </row>
    <row r="243" ht="15.75" customHeight="1">
      <c r="A243" s="19"/>
      <c r="B243" s="19"/>
      <c r="C243" s="19"/>
      <c r="D243" s="20"/>
    </row>
    <row r="244" ht="15.75" customHeight="1">
      <c r="A244" s="19"/>
      <c r="B244" s="19"/>
      <c r="C244" s="19"/>
      <c r="D244" s="20"/>
    </row>
    <row r="245" ht="15.75" customHeight="1">
      <c r="A245" s="19"/>
      <c r="B245" s="19"/>
      <c r="C245" s="19"/>
      <c r="D245" s="20"/>
    </row>
    <row r="246" ht="15.75" customHeight="1">
      <c r="A246" s="19"/>
      <c r="B246" s="19"/>
      <c r="C246" s="19"/>
      <c r="D246" s="20"/>
    </row>
    <row r="247" ht="15.75" customHeight="1">
      <c r="A247" s="19"/>
      <c r="B247" s="19"/>
      <c r="C247" s="19"/>
      <c r="D247" s="20"/>
    </row>
    <row r="248" ht="15.75" customHeight="1">
      <c r="A248" s="19"/>
      <c r="B248" s="19"/>
      <c r="C248" s="19"/>
      <c r="D248" s="20"/>
    </row>
    <row r="249" ht="15.75" customHeight="1">
      <c r="A249" s="19"/>
      <c r="B249" s="19"/>
      <c r="C249" s="19"/>
      <c r="D249" s="20"/>
    </row>
    <row r="250" ht="15.75" customHeight="1">
      <c r="A250" s="19"/>
      <c r="B250" s="19"/>
      <c r="C250" s="19"/>
      <c r="D250" s="20"/>
    </row>
    <row r="251" ht="15.75" customHeight="1">
      <c r="A251" s="19"/>
      <c r="B251" s="19"/>
      <c r="C251" s="19"/>
      <c r="D251" s="20"/>
    </row>
    <row r="252" ht="15.75" customHeight="1">
      <c r="A252" s="19"/>
      <c r="B252" s="19"/>
      <c r="C252" s="19"/>
      <c r="D252" s="20"/>
    </row>
    <row r="253" ht="15.75" customHeight="1">
      <c r="A253" s="19"/>
      <c r="B253" s="19"/>
      <c r="C253" s="19"/>
      <c r="D253" s="20"/>
    </row>
    <row r="254" ht="15.75" customHeight="1">
      <c r="A254" s="19"/>
      <c r="B254" s="19"/>
      <c r="C254" s="19"/>
      <c r="D254" s="20"/>
    </row>
    <row r="255" ht="15.75" customHeight="1">
      <c r="A255" s="19"/>
      <c r="B255" s="19"/>
      <c r="C255" s="19"/>
      <c r="D255" s="20"/>
    </row>
    <row r="256" ht="15.75" customHeight="1">
      <c r="A256" s="19"/>
      <c r="B256" s="19"/>
      <c r="C256" s="19"/>
      <c r="D256" s="20"/>
    </row>
    <row r="257" ht="15.75" customHeight="1">
      <c r="A257" s="19"/>
      <c r="B257" s="19"/>
      <c r="C257" s="19"/>
      <c r="D257" s="20"/>
    </row>
    <row r="258" ht="15.75" customHeight="1">
      <c r="A258" s="19"/>
      <c r="B258" s="19"/>
      <c r="C258" s="19"/>
      <c r="D258" s="20"/>
    </row>
    <row r="259" ht="15.75" customHeight="1">
      <c r="A259" s="19"/>
      <c r="B259" s="19"/>
      <c r="C259" s="19"/>
      <c r="D259" s="20"/>
    </row>
    <row r="260" ht="15.75" customHeight="1">
      <c r="A260" s="19"/>
      <c r="B260" s="19"/>
      <c r="C260" s="19"/>
      <c r="D260" s="20"/>
    </row>
    <row r="261" ht="15.75" customHeight="1">
      <c r="A261" s="19"/>
      <c r="B261" s="19"/>
      <c r="C261" s="19"/>
      <c r="D261" s="20"/>
    </row>
    <row r="262" ht="15.75" customHeight="1">
      <c r="A262" s="19"/>
      <c r="B262" s="19"/>
      <c r="C262" s="19"/>
      <c r="D262" s="20"/>
    </row>
    <row r="263" ht="15.75" customHeight="1">
      <c r="A263" s="19"/>
      <c r="B263" s="19"/>
      <c r="C263" s="19"/>
      <c r="D263" s="20"/>
    </row>
    <row r="264" ht="15.75" customHeight="1">
      <c r="A264" s="19"/>
      <c r="B264" s="19"/>
      <c r="C264" s="19"/>
      <c r="D264" s="20"/>
    </row>
    <row r="265" ht="15.75" customHeight="1">
      <c r="A265" s="19"/>
      <c r="B265" s="19"/>
      <c r="C265" s="19"/>
      <c r="D265" s="20"/>
    </row>
    <row r="266" ht="15.75" customHeight="1">
      <c r="A266" s="19"/>
      <c r="B266" s="19"/>
      <c r="C266" s="19"/>
      <c r="D266" s="20"/>
    </row>
    <row r="267" ht="15.75" customHeight="1">
      <c r="A267" s="19"/>
      <c r="B267" s="19"/>
      <c r="C267" s="19"/>
      <c r="D267" s="20"/>
    </row>
    <row r="268" ht="15.75" customHeight="1">
      <c r="A268" s="19"/>
      <c r="B268" s="19"/>
      <c r="C268" s="19"/>
      <c r="D268" s="20"/>
    </row>
    <row r="269" ht="15.75" customHeight="1">
      <c r="A269" s="19"/>
      <c r="B269" s="19"/>
      <c r="C269" s="19"/>
      <c r="D269" s="20"/>
    </row>
    <row r="270" ht="15.75" customHeight="1">
      <c r="A270" s="19"/>
      <c r="B270" s="19"/>
      <c r="C270" s="19"/>
      <c r="D270" s="20"/>
    </row>
    <row r="271" ht="15.75" customHeight="1">
      <c r="A271" s="19"/>
      <c r="B271" s="19"/>
      <c r="C271" s="19"/>
      <c r="D271" s="20"/>
    </row>
    <row r="272" ht="15.75" customHeight="1">
      <c r="A272" s="19"/>
      <c r="B272" s="19"/>
      <c r="C272" s="19"/>
      <c r="D272" s="20"/>
    </row>
    <row r="273" ht="15.75" customHeight="1">
      <c r="A273" s="19"/>
      <c r="B273" s="19"/>
      <c r="C273" s="19"/>
      <c r="D273" s="20"/>
    </row>
    <row r="274" ht="15.75" customHeight="1">
      <c r="A274" s="19"/>
      <c r="B274" s="19"/>
      <c r="C274" s="19"/>
      <c r="D274" s="20"/>
    </row>
    <row r="275" ht="15.75" customHeight="1">
      <c r="A275" s="19"/>
      <c r="B275" s="19"/>
      <c r="C275" s="19"/>
      <c r="D275" s="20"/>
    </row>
    <row r="276" ht="15.75" customHeight="1">
      <c r="A276" s="19"/>
      <c r="B276" s="19"/>
      <c r="C276" s="19"/>
      <c r="D276" s="20"/>
    </row>
    <row r="277" ht="15.75" customHeight="1">
      <c r="A277" s="19"/>
      <c r="B277" s="19"/>
      <c r="C277" s="19"/>
      <c r="D277" s="20"/>
    </row>
    <row r="278" ht="15.75" customHeight="1">
      <c r="A278" s="19"/>
      <c r="B278" s="19"/>
      <c r="C278" s="19"/>
      <c r="D278" s="20"/>
    </row>
    <row r="279" ht="15.75" customHeight="1">
      <c r="A279" s="19"/>
      <c r="B279" s="19"/>
      <c r="C279" s="19"/>
      <c r="D279" s="20"/>
    </row>
    <row r="280" ht="15.75" customHeight="1">
      <c r="A280" s="19"/>
      <c r="B280" s="19"/>
      <c r="C280" s="19"/>
      <c r="D280" s="20"/>
    </row>
    <row r="281" ht="15.75" customHeight="1">
      <c r="A281" s="19"/>
      <c r="B281" s="19"/>
      <c r="C281" s="19"/>
      <c r="D281" s="20"/>
    </row>
    <row r="282" ht="15.75" customHeight="1">
      <c r="A282" s="19"/>
      <c r="B282" s="19"/>
      <c r="C282" s="19"/>
      <c r="D282" s="20"/>
    </row>
    <row r="283" ht="15.75" customHeight="1">
      <c r="A283" s="19"/>
      <c r="B283" s="19"/>
      <c r="C283" s="19"/>
      <c r="D283" s="20"/>
    </row>
    <row r="284" ht="15.75" customHeight="1">
      <c r="A284" s="19"/>
      <c r="B284" s="19"/>
      <c r="C284" s="19"/>
      <c r="D284" s="20"/>
    </row>
    <row r="285" ht="15.75" customHeight="1">
      <c r="A285" s="19"/>
      <c r="B285" s="19"/>
      <c r="C285" s="19"/>
      <c r="D285" s="20"/>
    </row>
    <row r="286" ht="15.75" customHeight="1">
      <c r="A286" s="19"/>
      <c r="B286" s="19"/>
      <c r="C286" s="19"/>
      <c r="D286" s="20"/>
    </row>
    <row r="287" ht="15.75" customHeight="1">
      <c r="A287" s="19"/>
      <c r="B287" s="19"/>
      <c r="C287" s="19"/>
      <c r="D287" s="20"/>
    </row>
    <row r="288" ht="15.75" customHeight="1">
      <c r="A288" s="19"/>
      <c r="B288" s="19"/>
      <c r="C288" s="19"/>
      <c r="D288" s="20"/>
    </row>
    <row r="289" ht="15.75" customHeight="1">
      <c r="A289" s="19"/>
      <c r="B289" s="19"/>
      <c r="C289" s="19"/>
      <c r="D289" s="20"/>
    </row>
    <row r="290" ht="15.75" customHeight="1">
      <c r="A290" s="19"/>
      <c r="B290" s="19"/>
      <c r="C290" s="19"/>
      <c r="D290" s="20"/>
    </row>
    <row r="291" ht="15.75" customHeight="1">
      <c r="A291" s="19"/>
      <c r="B291" s="19"/>
      <c r="C291" s="19"/>
      <c r="D291" s="20"/>
    </row>
    <row r="292" ht="15.75" customHeight="1">
      <c r="A292" s="19"/>
      <c r="B292" s="19"/>
      <c r="C292" s="19"/>
      <c r="D292" s="20"/>
    </row>
    <row r="293" ht="15.75" customHeight="1">
      <c r="A293" s="19"/>
      <c r="B293" s="19"/>
      <c r="C293" s="19"/>
      <c r="D293" s="20"/>
    </row>
    <row r="294" ht="15.75" customHeight="1">
      <c r="A294" s="19"/>
      <c r="B294" s="19"/>
      <c r="C294" s="19"/>
      <c r="D294" s="20"/>
    </row>
    <row r="295" ht="15.75" customHeight="1">
      <c r="A295" s="19"/>
      <c r="B295" s="19"/>
      <c r="C295" s="19"/>
      <c r="D295" s="20"/>
    </row>
    <row r="296" ht="15.75" customHeight="1">
      <c r="A296" s="19"/>
      <c r="B296" s="19"/>
      <c r="C296" s="19"/>
      <c r="D296" s="20"/>
    </row>
    <row r="297" ht="15.75" customHeight="1">
      <c r="A297" s="19"/>
      <c r="B297" s="19"/>
      <c r="C297" s="19"/>
      <c r="D297" s="20"/>
    </row>
    <row r="298" ht="15.75" customHeight="1">
      <c r="A298" s="19"/>
      <c r="B298" s="19"/>
      <c r="C298" s="19"/>
      <c r="D298" s="20"/>
    </row>
    <row r="299" ht="15.75" customHeight="1">
      <c r="A299" s="19"/>
      <c r="B299" s="19"/>
      <c r="C299" s="19"/>
      <c r="D299" s="20"/>
    </row>
    <row r="300" ht="15.75" customHeight="1">
      <c r="A300" s="19"/>
      <c r="B300" s="19"/>
      <c r="C300" s="19"/>
      <c r="D300" s="20"/>
    </row>
    <row r="301" ht="15.75" customHeight="1">
      <c r="A301" s="19"/>
      <c r="B301" s="19"/>
      <c r="C301" s="19"/>
      <c r="D301" s="20"/>
    </row>
    <row r="302" ht="15.75" customHeight="1">
      <c r="A302" s="19"/>
      <c r="B302" s="19"/>
      <c r="C302" s="19"/>
      <c r="D302" s="20"/>
    </row>
    <row r="303" ht="15.75" customHeight="1">
      <c r="A303" s="19"/>
      <c r="B303" s="19"/>
      <c r="C303" s="19"/>
      <c r="D303" s="20"/>
    </row>
    <row r="304" ht="15.75" customHeight="1">
      <c r="A304" s="19"/>
      <c r="B304" s="19"/>
      <c r="C304" s="19"/>
      <c r="D304" s="20"/>
    </row>
    <row r="305" ht="15.75" customHeight="1">
      <c r="A305" s="19"/>
      <c r="B305" s="19"/>
      <c r="C305" s="19"/>
      <c r="D305" s="20"/>
    </row>
    <row r="306" ht="15.75" customHeight="1">
      <c r="A306" s="19"/>
      <c r="B306" s="19"/>
      <c r="C306" s="19"/>
      <c r="D306" s="20"/>
    </row>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D$109"/>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ht="15.75" customHeight="1">
      <c r="A1" s="4" t="s">
        <v>874</v>
      </c>
      <c r="B1" s="4" t="s">
        <v>875</v>
      </c>
      <c r="C1" s="4" t="s">
        <v>876</v>
      </c>
      <c r="D1" s="4" t="s">
        <v>877</v>
      </c>
      <c r="E1" s="4" t="s">
        <v>878</v>
      </c>
      <c r="F1" s="4" t="s">
        <v>879</v>
      </c>
      <c r="G1" s="4" t="s">
        <v>880</v>
      </c>
    </row>
    <row r="2" ht="15.75" customHeight="1">
      <c r="A2" s="89" t="s">
        <v>881</v>
      </c>
      <c r="B2" s="4" t="s">
        <v>882</v>
      </c>
      <c r="C2" s="4">
        <v>2.019010801E9</v>
      </c>
      <c r="D2" s="4" t="s">
        <v>883</v>
      </c>
      <c r="E2" s="4" t="s">
        <v>884</v>
      </c>
      <c r="F2" s="4" t="s">
        <v>885</v>
      </c>
      <c r="G2" s="34" t="s">
        <v>886</v>
      </c>
    </row>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